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ichData/richValueRel.xml" ContentType="application/vnd.ms-excel.richvaluerel+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C:\DOCUMENTS\EFSS\TEMPFILES\CHECKOUT\DATA\D_2ffbae8aa_54_\"/>
    </mc:Choice>
  </mc:AlternateContent>
  <xr:revisionPtr revIDLastSave="0" documentId="13_ncr:1_{53B9730C-ABE3-4E63-8F33-CB2433BA0CF6}" xr6:coauthVersionLast="47" xr6:coauthVersionMax="47" xr10:uidLastSave="{00000000-0000-0000-0000-000000000000}"/>
  <bookViews>
    <workbookView xWindow="810" yWindow="-120" windowWidth="28110" windowHeight="16440" xr2:uid="{00000000-000D-0000-FFFF-FFFF00000000}"/>
  </bookViews>
  <sheets>
    <sheet name="Environmental" sheetId="15" r:id="rId1"/>
    <sheet name="Social" sheetId="17" r:id="rId2"/>
    <sheet name="Governance" sheetId="16" r:id="rId3"/>
    <sheet name="Biopharma metrics" sheetId="1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0" i="15" l="1"/>
  <c r="G251" i="17"/>
  <c r="H251" i="17"/>
  <c r="I251" i="17"/>
  <c r="I233" i="17" l="1"/>
  <c r="H233" i="17"/>
  <c r="G233" i="17"/>
  <c r="I222" i="17"/>
  <c r="H222" i="17"/>
  <c r="G222" i="17"/>
  <c r="F222" i="17"/>
  <c r="I220" i="17"/>
  <c r="H220" i="17"/>
  <c r="G220" i="17"/>
  <c r="F220" i="17"/>
  <c r="I205" i="17"/>
  <c r="I207" i="17" s="1"/>
  <c r="H205" i="17"/>
  <c r="H207" i="17" s="1"/>
  <c r="G205" i="17"/>
  <c r="G207" i="17" s="1"/>
  <c r="F205" i="17"/>
  <c r="F207" i="17" s="1"/>
  <c r="I200" i="17"/>
  <c r="H200" i="17"/>
  <c r="G200" i="17"/>
  <c r="F200" i="17"/>
  <c r="I168" i="17"/>
  <c r="H168" i="17"/>
  <c r="G168" i="17"/>
  <c r="F168" i="17"/>
  <c r="I164" i="17"/>
  <c r="H164" i="17"/>
  <c r="G164" i="17"/>
  <c r="F164" i="17"/>
  <c r="F156" i="17"/>
  <c r="I154" i="17"/>
  <c r="I156" i="17" s="1"/>
  <c r="H154" i="17"/>
  <c r="H158" i="17" s="1"/>
  <c r="G154" i="17"/>
  <c r="G158" i="17" s="1"/>
  <c r="F154" i="17"/>
  <c r="F158" i="17" s="1"/>
  <c r="I151" i="17"/>
  <c r="I150" i="17" s="1"/>
  <c r="H151" i="17"/>
  <c r="G151" i="17"/>
  <c r="G150" i="17" s="1"/>
  <c r="F151" i="17"/>
  <c r="F150" i="17" s="1"/>
  <c r="H150" i="17"/>
  <c r="I137" i="17"/>
  <c r="I141" i="17" s="1"/>
  <c r="H137" i="17"/>
  <c r="H141" i="17" s="1"/>
  <c r="I132" i="17"/>
  <c r="I134" i="17" s="1"/>
  <c r="H132" i="17"/>
  <c r="H134" i="17" s="1"/>
  <c r="H131" i="17"/>
  <c r="I127" i="17"/>
  <c r="I131" i="17" s="1"/>
  <c r="H127" i="17"/>
  <c r="H129" i="17" s="1"/>
  <c r="I122" i="17"/>
  <c r="I126" i="17" s="1"/>
  <c r="H122" i="17"/>
  <c r="H126" i="17" s="1"/>
  <c r="G122" i="17"/>
  <c r="G124" i="17" s="1"/>
  <c r="F122" i="17"/>
  <c r="F126" i="17" s="1"/>
  <c r="I114" i="17"/>
  <c r="H114" i="17"/>
  <c r="G114" i="17"/>
  <c r="F114" i="17"/>
  <c r="I108" i="17"/>
  <c r="H108" i="17"/>
  <c r="G108" i="17"/>
  <c r="F108" i="17"/>
  <c r="I102" i="17"/>
  <c r="H102" i="17"/>
  <c r="G102" i="17"/>
  <c r="F102" i="17"/>
  <c r="F93" i="17"/>
  <c r="I91" i="17"/>
  <c r="I93" i="17" s="1"/>
  <c r="H91" i="17"/>
  <c r="H95" i="17" s="1"/>
  <c r="G91" i="17"/>
  <c r="G95" i="17" s="1"/>
  <c r="F91" i="17"/>
  <c r="F95" i="17" s="1"/>
  <c r="I86" i="17"/>
  <c r="I90" i="17" s="1"/>
  <c r="H86" i="17"/>
  <c r="H88" i="17" s="1"/>
  <c r="G86" i="17"/>
  <c r="G88" i="17" s="1"/>
  <c r="F86" i="17"/>
  <c r="F88" i="17" s="1"/>
  <c r="I81" i="17"/>
  <c r="I83" i="17" s="1"/>
  <c r="H81" i="17"/>
  <c r="H85" i="17" s="1"/>
  <c r="G81" i="17"/>
  <c r="G85" i="17" s="1"/>
  <c r="F81" i="17"/>
  <c r="F85" i="17" s="1"/>
  <c r="I76" i="17"/>
  <c r="I80" i="17" s="1"/>
  <c r="H76" i="17"/>
  <c r="H78" i="17" s="1"/>
  <c r="G76" i="17"/>
  <c r="G78" i="17" s="1"/>
  <c r="F76" i="17"/>
  <c r="F78" i="17" s="1"/>
  <c r="I71" i="17"/>
  <c r="H71" i="17"/>
  <c r="G71" i="17"/>
  <c r="F71" i="17"/>
  <c r="I67" i="17"/>
  <c r="I66" i="17" s="1"/>
  <c r="H67" i="17"/>
  <c r="H66" i="17" s="1"/>
  <c r="G67" i="17"/>
  <c r="F67" i="17"/>
  <c r="I63" i="17"/>
  <c r="H63" i="17"/>
  <c r="G63" i="17"/>
  <c r="F63" i="17"/>
  <c r="I60" i="17"/>
  <c r="H60" i="17"/>
  <c r="G60" i="17"/>
  <c r="F60" i="17"/>
  <c r="I52" i="17"/>
  <c r="H52" i="17"/>
  <c r="G52" i="17"/>
  <c r="G53" i="17" s="1"/>
  <c r="F52" i="17"/>
  <c r="F53" i="17" s="1"/>
  <c r="I50" i="17"/>
  <c r="H50" i="17"/>
  <c r="G50" i="17"/>
  <c r="F50" i="17"/>
  <c r="I48" i="17"/>
  <c r="H48" i="17"/>
  <c r="G48" i="17"/>
  <c r="F48" i="17"/>
  <c r="I45" i="17"/>
  <c r="H45" i="17"/>
  <c r="G45" i="17"/>
  <c r="F45" i="17"/>
  <c r="I42" i="17"/>
  <c r="H42" i="17"/>
  <c r="G42" i="17"/>
  <c r="F42" i="17"/>
  <c r="I39" i="17"/>
  <c r="H39" i="17"/>
  <c r="G39" i="17"/>
  <c r="F39" i="17"/>
  <c r="I36" i="17"/>
  <c r="H36" i="17"/>
  <c r="G36" i="17"/>
  <c r="F36" i="17"/>
  <c r="I31" i="17"/>
  <c r="I34" i="17" s="1"/>
  <c r="H31" i="17"/>
  <c r="H34" i="17" s="1"/>
  <c r="G31" i="17"/>
  <c r="G34" i="17" s="1"/>
  <c r="F31" i="17"/>
  <c r="F34" i="17" s="1"/>
  <c r="I28" i="17"/>
  <c r="H28" i="17"/>
  <c r="G28" i="17"/>
  <c r="F28" i="17"/>
  <c r="I23" i="17"/>
  <c r="H23" i="17"/>
  <c r="G23" i="17"/>
  <c r="F23" i="17"/>
  <c r="I20" i="17"/>
  <c r="H20" i="17"/>
  <c r="G20" i="17"/>
  <c r="F20" i="17"/>
  <c r="I16" i="17"/>
  <c r="H16" i="17"/>
  <c r="G16" i="17"/>
  <c r="F16" i="17"/>
  <c r="I12" i="17"/>
  <c r="H12" i="17"/>
  <c r="G12" i="17"/>
  <c r="G8" i="17" s="1"/>
  <c r="G202" i="17" s="1"/>
  <c r="F12" i="17"/>
  <c r="I9" i="17"/>
  <c r="H9" i="17"/>
  <c r="G9" i="17"/>
  <c r="F9" i="17"/>
  <c r="I75" i="16"/>
  <c r="H75" i="16"/>
  <c r="G75" i="16"/>
  <c r="F75" i="16"/>
  <c r="I70" i="16"/>
  <c r="H70" i="16"/>
  <c r="G70" i="16"/>
  <c r="F70" i="16"/>
  <c r="I8" i="16"/>
  <c r="F90" i="17" l="1"/>
  <c r="G66" i="17"/>
  <c r="H53" i="17"/>
  <c r="I53" i="17"/>
  <c r="H136" i="17"/>
  <c r="F8" i="17"/>
  <c r="F49" i="17" s="1"/>
  <c r="F51" i="17"/>
  <c r="G49" i="17"/>
  <c r="H124" i="17"/>
  <c r="G51" i="17"/>
  <c r="H121" i="17"/>
  <c r="F66" i="17"/>
  <c r="F83" i="17"/>
  <c r="I121" i="17"/>
  <c r="I139" i="17"/>
  <c r="H8" i="17"/>
  <c r="H202" i="17" s="1"/>
  <c r="H51" i="17"/>
  <c r="I8" i="17"/>
  <c r="I51" i="17"/>
  <c r="I129" i="17"/>
  <c r="G204" i="17"/>
  <c r="G199" i="17"/>
  <c r="G201" i="17" s="1"/>
  <c r="F202" i="17"/>
  <c r="F59" i="17"/>
  <c r="I78" i="17"/>
  <c r="I85" i="17"/>
  <c r="I88" i="17"/>
  <c r="I95" i="17"/>
  <c r="I124" i="17"/>
  <c r="I136" i="17"/>
  <c r="I158" i="17"/>
  <c r="G59" i="17"/>
  <c r="G80" i="17"/>
  <c r="G83" i="17"/>
  <c r="G90" i="17"/>
  <c r="G93" i="17"/>
  <c r="G126" i="17"/>
  <c r="G156" i="17"/>
  <c r="F80" i="17"/>
  <c r="H80" i="17"/>
  <c r="H83" i="17"/>
  <c r="H90" i="17"/>
  <c r="H93" i="17"/>
  <c r="H139" i="17"/>
  <c r="H156" i="17"/>
  <c r="F121" i="17"/>
  <c r="F148" i="17" s="1"/>
  <c r="F124" i="17"/>
  <c r="G121" i="17"/>
  <c r="G148" i="17" s="1"/>
  <c r="I145" i="15"/>
  <c r="I144" i="15"/>
  <c r="H144" i="15"/>
  <c r="G144" i="15"/>
  <c r="I139" i="15"/>
  <c r="H139" i="15"/>
  <c r="H137" i="15" s="1"/>
  <c r="H128" i="15" s="1"/>
  <c r="G139" i="15"/>
  <c r="G137" i="15" s="1"/>
  <c r="G128" i="15" s="1"/>
  <c r="F139" i="15"/>
  <c r="F137" i="15" s="1"/>
  <c r="F128" i="15" s="1"/>
  <c r="I137" i="15"/>
  <c r="I132" i="15"/>
  <c r="H132" i="15"/>
  <c r="H130" i="15" s="1"/>
  <c r="G132" i="15"/>
  <c r="G130" i="15" s="1"/>
  <c r="F132" i="15"/>
  <c r="F130" i="15" s="1"/>
  <c r="F126" i="15" s="1"/>
  <c r="I130" i="15"/>
  <c r="I128" i="15"/>
  <c r="I126" i="15"/>
  <c r="I122" i="15"/>
  <c r="I118" i="15"/>
  <c r="H118" i="15"/>
  <c r="H122" i="15" s="1"/>
  <c r="G118" i="15"/>
  <c r="G122" i="15" s="1"/>
  <c r="F118" i="15"/>
  <c r="F122" i="15" s="1"/>
  <c r="I116" i="15"/>
  <c r="I110" i="15"/>
  <c r="H110" i="15"/>
  <c r="H116" i="15" s="1"/>
  <c r="G110" i="15"/>
  <c r="G116" i="15" s="1"/>
  <c r="F110" i="15"/>
  <c r="F116" i="15" s="1"/>
  <c r="I106" i="15"/>
  <c r="H106" i="15"/>
  <c r="G106" i="15"/>
  <c r="I98" i="15"/>
  <c r="H98" i="15"/>
  <c r="G98" i="15"/>
  <c r="F98" i="15"/>
  <c r="I95" i="15"/>
  <c r="H95" i="15"/>
  <c r="G95" i="15"/>
  <c r="F95" i="15"/>
  <c r="I84" i="15"/>
  <c r="H84" i="15"/>
  <c r="G84" i="15"/>
  <c r="I83" i="15"/>
  <c r="H83" i="15"/>
  <c r="G83" i="15"/>
  <c r="H81" i="15"/>
  <c r="I78" i="15"/>
  <c r="H78" i="15"/>
  <c r="G78" i="15"/>
  <c r="F78" i="15"/>
  <c r="I74" i="15"/>
  <c r="I72" i="15" s="1"/>
  <c r="I60" i="15" s="1"/>
  <c r="I70" i="15" s="1"/>
  <c r="H74" i="15"/>
  <c r="G74" i="15"/>
  <c r="F74" i="15"/>
  <c r="H72" i="15"/>
  <c r="G72" i="15"/>
  <c r="F72" i="15"/>
  <c r="F60" i="15" s="1"/>
  <c r="I64" i="15"/>
  <c r="I81" i="15" s="1"/>
  <c r="H64" i="15"/>
  <c r="G64" i="15"/>
  <c r="G70" i="15" s="1"/>
  <c r="I62" i="15"/>
  <c r="H62" i="15"/>
  <c r="G62" i="15"/>
  <c r="F62" i="15"/>
  <c r="I61" i="15"/>
  <c r="H61" i="15"/>
  <c r="G61" i="15"/>
  <c r="F61" i="15"/>
  <c r="H60" i="15"/>
  <c r="G60" i="15"/>
  <c r="I53" i="15"/>
  <c r="I42" i="15"/>
  <c r="I57" i="15" s="1"/>
  <c r="I33" i="15"/>
  <c r="I32" i="15"/>
  <c r="H32" i="15"/>
  <c r="G32" i="15"/>
  <c r="F32" i="15"/>
  <c r="I31" i="15"/>
  <c r="I34" i="15" s="1"/>
  <c r="G31" i="15"/>
  <c r="G34" i="15" s="1"/>
  <c r="I27" i="15"/>
  <c r="I29" i="15" s="1"/>
  <c r="I24" i="15"/>
  <c r="I26" i="15" s="1"/>
  <c r="G23" i="15"/>
  <c r="F23" i="15"/>
  <c r="I20" i="15"/>
  <c r="I56" i="15" s="1"/>
  <c r="H20" i="15"/>
  <c r="H23" i="15" s="1"/>
  <c r="G20" i="15"/>
  <c r="H27" i="15" s="1"/>
  <c r="F20" i="15"/>
  <c r="G24" i="15" s="1"/>
  <c r="F15" i="15"/>
  <c r="G12" i="15"/>
  <c r="F12" i="15"/>
  <c r="I9" i="15"/>
  <c r="I16" i="15" s="1"/>
  <c r="H9" i="15"/>
  <c r="H31" i="15" s="1"/>
  <c r="G9" i="15"/>
  <c r="H13" i="15" s="1"/>
  <c r="F9" i="15"/>
  <c r="G13" i="15" s="1"/>
  <c r="I14" i="14"/>
  <c r="H14" i="14"/>
  <c r="G14" i="14"/>
  <c r="I11" i="14"/>
  <c r="H11" i="14"/>
  <c r="G11" i="14"/>
  <c r="I8" i="14"/>
  <c r="H8" i="14"/>
  <c r="G8" i="14"/>
  <c r="I148" i="17" l="1"/>
  <c r="H59" i="17"/>
  <c r="H49" i="17"/>
  <c r="H149" i="17"/>
  <c r="I202" i="17"/>
  <c r="I204" i="17" s="1"/>
  <c r="I49" i="17"/>
  <c r="H148" i="17"/>
  <c r="I59" i="17"/>
  <c r="I149" i="17"/>
  <c r="F199" i="17"/>
  <c r="F201" i="17" s="1"/>
  <c r="F204" i="17"/>
  <c r="I199" i="17"/>
  <c r="I201" i="17" s="1"/>
  <c r="H204" i="17"/>
  <c r="H199" i="17"/>
  <c r="H201" i="17" s="1"/>
  <c r="F125" i="15"/>
  <c r="F129" i="15" s="1"/>
  <c r="F127" i="15"/>
  <c r="G15" i="15"/>
  <c r="G14" i="15"/>
  <c r="H29" i="15"/>
  <c r="H28" i="15"/>
  <c r="G145" i="15"/>
  <c r="G126" i="15"/>
  <c r="G26" i="15"/>
  <c r="G25" i="15"/>
  <c r="H145" i="15"/>
  <c r="H126" i="15"/>
  <c r="H15" i="15"/>
  <c r="H14" i="15"/>
  <c r="I35" i="15"/>
  <c r="H34" i="15"/>
  <c r="I18" i="15"/>
  <c r="I17" i="15"/>
  <c r="I13" i="15"/>
  <c r="I54" i="15"/>
  <c r="I28" i="15"/>
  <c r="I25" i="15"/>
  <c r="H35" i="15"/>
  <c r="H12" i="15"/>
  <c r="I125" i="15"/>
  <c r="I127" i="15" s="1"/>
  <c r="H38" i="15"/>
  <c r="I38" i="15"/>
  <c r="I55" i="15"/>
  <c r="I12" i="15"/>
  <c r="I23" i="15"/>
  <c r="F31" i="15"/>
  <c r="G81" i="15"/>
  <c r="H16" i="15"/>
  <c r="H24" i="15"/>
  <c r="I39" i="15" l="1"/>
  <c r="I40" i="15"/>
  <c r="I15" i="15"/>
  <c r="I14" i="15"/>
  <c r="H125" i="15"/>
  <c r="H129" i="15" s="1"/>
  <c r="H26" i="15"/>
  <c r="H25" i="15"/>
  <c r="H17" i="15"/>
  <c r="H18" i="15"/>
  <c r="F34" i="15"/>
  <c r="G35" i="15"/>
  <c r="G125" i="15"/>
  <c r="G129" i="15" s="1"/>
  <c r="H40" i="15"/>
  <c r="H39" i="15"/>
  <c r="I36" i="15"/>
  <c r="I37" i="15"/>
  <c r="I129" i="15"/>
  <c r="H36" i="15"/>
  <c r="H37" i="15"/>
  <c r="H127" i="15" l="1"/>
  <c r="G127" i="15"/>
  <c r="G37" i="15"/>
  <c r="G36" i="15"/>
</calcChain>
</file>

<file path=xl/sharedStrings.xml><?xml version="1.0" encoding="utf-8"?>
<sst xmlns="http://schemas.openxmlformats.org/spreadsheetml/2006/main" count="1543" uniqueCount="585">
  <si>
    <t>%</t>
    <phoneticPr fontId="1" type="noConversion"/>
  </si>
  <si>
    <t>-</t>
  </si>
  <si>
    <t>Ton</t>
    <phoneticPr fontId="1" type="noConversion"/>
  </si>
  <si>
    <t>LNG</t>
    <phoneticPr fontId="1" type="noConversion"/>
  </si>
  <si>
    <t>tCO₂eq</t>
    <phoneticPr fontId="1" type="noConversion"/>
  </si>
  <si>
    <t>-</t>
    <phoneticPr fontId="1" type="noConversion"/>
  </si>
  <si>
    <t>MWh</t>
  </si>
  <si>
    <t>TJ</t>
  </si>
  <si>
    <t>MWh</t>
    <phoneticPr fontId="1" type="noConversion"/>
  </si>
  <si>
    <t>REC</t>
  </si>
  <si>
    <t>%</t>
  </si>
  <si>
    <t>N/A</t>
    <phoneticPr fontId="1" type="noConversion"/>
  </si>
  <si>
    <t>PPA</t>
    <phoneticPr fontId="1" type="noConversion"/>
  </si>
  <si>
    <t>Hectare</t>
    <phoneticPr fontId="1" type="noConversion"/>
  </si>
  <si>
    <t>GHG Emissions</t>
    <phoneticPr fontId="1" type="noConversion"/>
  </si>
  <si>
    <t>Domestic business site</t>
    <phoneticPr fontId="1" type="noConversion"/>
  </si>
  <si>
    <t>Overseas business site</t>
    <phoneticPr fontId="1" type="noConversion"/>
  </si>
  <si>
    <t>Intensity_ Emissions per revenue</t>
    <phoneticPr fontId="1" type="noConversion"/>
  </si>
  <si>
    <t>tCO₂eq/
KRW 100 million</t>
    <phoneticPr fontId="1" type="noConversion"/>
  </si>
  <si>
    <t>Level of emissions reduction</t>
    <phoneticPr fontId="1" type="noConversion"/>
  </si>
  <si>
    <t>_ Compared to the Baseline</t>
    <phoneticPr fontId="1" type="noConversion"/>
  </si>
  <si>
    <t>Reduction amount</t>
    <phoneticPr fontId="1" type="noConversion"/>
  </si>
  <si>
    <t>Reduction Intensity (per revenue)</t>
    <phoneticPr fontId="1" type="noConversion"/>
  </si>
  <si>
    <t>(C2) Capital goods</t>
    <phoneticPr fontId="1" type="noConversion"/>
  </si>
  <si>
    <t>(C4) Upstream transportation and distribution</t>
    <phoneticPr fontId="1" type="noConversion"/>
  </si>
  <si>
    <t>(C5) Waste generated in operations</t>
    <phoneticPr fontId="1" type="noConversion"/>
  </si>
  <si>
    <t>(C6) Business travel</t>
    <phoneticPr fontId="1" type="noConversion"/>
  </si>
  <si>
    <t>(C7) Employee commuting</t>
    <phoneticPr fontId="1" type="noConversion"/>
  </si>
  <si>
    <t>(C10) Processing of sold products</t>
    <phoneticPr fontId="1" type="noConversion"/>
  </si>
  <si>
    <t>Emissions calculating coverage</t>
    <phoneticPr fontId="1" type="noConversion"/>
  </si>
  <si>
    <t>Energy Consumption</t>
    <phoneticPr fontId="1" type="noConversion"/>
  </si>
  <si>
    <t>Total energy consumption</t>
    <phoneticPr fontId="1" type="noConversion"/>
  </si>
  <si>
    <t>Total renewable/non-renewable energy consumption</t>
    <phoneticPr fontId="1" type="noConversion"/>
  </si>
  <si>
    <t>Intensity_ Energy consumption per revenue</t>
    <phoneticPr fontId="1" type="noConversion"/>
  </si>
  <si>
    <t>MWh/
KRW 100 million</t>
    <phoneticPr fontId="1" type="noConversion"/>
  </si>
  <si>
    <t>Renewable energy</t>
    <phoneticPr fontId="1" type="noConversion"/>
  </si>
  <si>
    <t>Total renewable energy consumption</t>
    <phoneticPr fontId="1" type="noConversion"/>
  </si>
  <si>
    <t>Solar photovoltaic generation</t>
    <phoneticPr fontId="1" type="noConversion"/>
  </si>
  <si>
    <t>Renewable energy consumption by</t>
    <phoneticPr fontId="1" type="noConversion"/>
  </si>
  <si>
    <t>procurement method</t>
    <phoneticPr fontId="1" type="noConversion"/>
  </si>
  <si>
    <t>Green fee system</t>
    <phoneticPr fontId="1" type="noConversion"/>
  </si>
  <si>
    <t>Non-renewable energy</t>
    <phoneticPr fontId="1" type="noConversion"/>
  </si>
  <si>
    <t>Total non-renewable energy consumption</t>
    <phoneticPr fontId="1" type="noConversion"/>
  </si>
  <si>
    <t>Total direct energy consumption</t>
    <phoneticPr fontId="1" type="noConversion"/>
  </si>
  <si>
    <t>Gasoline</t>
    <phoneticPr fontId="1" type="noConversion"/>
  </si>
  <si>
    <t>Diesel</t>
    <phoneticPr fontId="1" type="noConversion"/>
  </si>
  <si>
    <t>Total indirect energy consumption</t>
    <phoneticPr fontId="1" type="noConversion"/>
  </si>
  <si>
    <t>Electricity</t>
    <phoneticPr fontId="1" type="noConversion"/>
  </si>
  <si>
    <t>Steam</t>
    <phoneticPr fontId="1" type="noConversion"/>
  </si>
  <si>
    <t>RE100 achievement rate</t>
    <phoneticPr fontId="1" type="noConversion"/>
  </si>
  <si>
    <t>Energy consumption reduction programs</t>
    <phoneticPr fontId="1" type="noConversion"/>
  </si>
  <si>
    <t>Total reduction</t>
    <phoneticPr fontId="1" type="noConversion"/>
  </si>
  <si>
    <t>KRW million</t>
    <phoneticPr fontId="1" type="noConversion"/>
  </si>
  <si>
    <t>Direct GHG emissions (Scope 1)</t>
    <phoneticPr fontId="1" type="noConversion"/>
  </si>
  <si>
    <t>Total direct GHG emissions (Scope 1)</t>
    <phoneticPr fontId="1" type="noConversion"/>
  </si>
  <si>
    <t>Indirect GHG emissions (Scope 2)</t>
    <phoneticPr fontId="1" type="noConversion"/>
  </si>
  <si>
    <t>Total indirect GHG emissions (Scope 2)</t>
    <phoneticPr fontId="1" type="noConversion"/>
  </si>
  <si>
    <t>Direct/indirect GHG emissions (Scope 1 + Scope 2)</t>
    <phoneticPr fontId="1" type="noConversion"/>
  </si>
  <si>
    <t>Total direct/indirect GHG emissions (Scope 1 + Scope 2)</t>
    <phoneticPr fontId="1" type="noConversion"/>
  </si>
  <si>
    <t>Supply-chain indirect GHG emissions (Scope 3)</t>
    <phoneticPr fontId="1" type="noConversion"/>
  </si>
  <si>
    <t>Total supply-chain indirect GHG emissions (Scope 3, BAU)</t>
    <phoneticPr fontId="1" type="noConversion"/>
  </si>
  <si>
    <t>Reduction rate</t>
    <phoneticPr fontId="1" type="noConversion"/>
  </si>
  <si>
    <t>Consumption of self-generated renewable energy</t>
    <phoneticPr fontId="1" type="noConversion"/>
  </si>
  <si>
    <t>Consumption of renewable energy sources</t>
    <phoneticPr fontId="1" type="noConversion"/>
  </si>
  <si>
    <t>Amount of reduction</t>
    <phoneticPr fontId="1" type="noConversion"/>
  </si>
  <si>
    <t>Cost reduction</t>
    <phoneticPr fontId="1" type="noConversion"/>
  </si>
  <si>
    <t>Turning off lights during holidays</t>
    <phoneticPr fontId="1" type="noConversion"/>
  </si>
  <si>
    <t xml:space="preserve">Turning off lights during weekday nights </t>
    <phoneticPr fontId="1" type="noConversion"/>
  </si>
  <si>
    <t>Reduced A/C operation time during weekdays</t>
    <phoneticPr fontId="1" type="noConversion"/>
  </si>
  <si>
    <t>during weekdays</t>
    <phoneticPr fontId="1" type="noConversion"/>
  </si>
  <si>
    <t>Water Resources</t>
    <phoneticPr fontId="1" type="noConversion"/>
  </si>
  <si>
    <t>Water</t>
    <phoneticPr fontId="1" type="noConversion"/>
  </si>
  <si>
    <t>Water withdrawal</t>
    <phoneticPr fontId="1" type="noConversion"/>
  </si>
  <si>
    <t>Water discharge</t>
    <phoneticPr fontId="1" type="noConversion"/>
  </si>
  <si>
    <t>Water use (consumption)</t>
    <phoneticPr fontId="1" type="noConversion"/>
  </si>
  <si>
    <t>_ Compared to the previous year</t>
    <phoneticPr fontId="1" type="noConversion"/>
  </si>
  <si>
    <t>Environmental Law Violation</t>
    <phoneticPr fontId="1" type="noConversion"/>
  </si>
  <si>
    <t>Financial penalties</t>
    <phoneticPr fontId="1" type="noConversion"/>
  </si>
  <si>
    <t>Non-financial sanctions</t>
    <phoneticPr fontId="1" type="noConversion"/>
  </si>
  <si>
    <t>Environmental Investment</t>
    <phoneticPr fontId="1" type="noConversion"/>
  </si>
  <si>
    <t>Eco-friendliness investment</t>
    <phoneticPr fontId="1" type="noConversion"/>
  </si>
  <si>
    <t>Waste and emissions disposal costs</t>
    <phoneticPr fontId="1" type="noConversion"/>
  </si>
  <si>
    <t>Costs of environmental pollution prevention and environmental management</t>
    <phoneticPr fontId="1" type="noConversion"/>
  </si>
  <si>
    <t>Samsung Bioepis</t>
    <phoneticPr fontId="1" type="noConversion"/>
  </si>
  <si>
    <t>Biodiversity Management</t>
    <phoneticPr fontId="1" type="noConversion"/>
  </si>
  <si>
    <r>
      <t>Samsung Bioepis 2025 ESG Data book_ Environmental</t>
    </r>
    <r>
      <rPr>
        <b/>
        <vertAlign val="superscript"/>
        <sz val="11"/>
        <color theme="1"/>
        <rFont val="맑은 고딕"/>
        <family val="3"/>
        <charset val="129"/>
        <scheme val="minor"/>
      </rPr>
      <t>1)</t>
    </r>
    <phoneticPr fontId="1" type="noConversion"/>
  </si>
  <si>
    <t>Amount of environmental investment</t>
    <phoneticPr fontId="1" type="noConversion"/>
  </si>
  <si>
    <t>1) The sum of individual numbers might differ from the total by less than ±1 due to decimalization</t>
    <phoneticPr fontId="1" type="noConversion"/>
  </si>
  <si>
    <t>Ton/
KRW 100 million</t>
    <phoneticPr fontId="1" type="noConversion"/>
  </si>
  <si>
    <t>Intensity_ Water withdrawal per revenue</t>
    <phoneticPr fontId="1" type="noConversion"/>
  </si>
  <si>
    <t>Pollutant Management</t>
    <phoneticPr fontId="1" type="noConversion"/>
  </si>
  <si>
    <t>Sewage discharge</t>
    <phoneticPr fontId="1" type="noConversion"/>
  </si>
  <si>
    <t>Wastewater Treatment</t>
    <phoneticPr fontId="1" type="noConversion"/>
  </si>
  <si>
    <t>Domestic sewage</t>
    <phoneticPr fontId="1" type="noConversion"/>
  </si>
  <si>
    <t>Korea_ Songdo Global Center</t>
    <phoneticPr fontId="1" type="noConversion"/>
  </si>
  <si>
    <t>Overseas_ Netherlands subsidiary</t>
    <phoneticPr fontId="1" type="noConversion"/>
  </si>
  <si>
    <t>Overseas_ Brazil subsidiary</t>
    <phoneticPr fontId="1" type="noConversion"/>
  </si>
  <si>
    <t>Water withdrawal by entity</t>
    <phoneticPr fontId="1" type="noConversion"/>
  </si>
  <si>
    <t>Water reuse</t>
    <phoneticPr fontId="1" type="noConversion"/>
  </si>
  <si>
    <t>Amount of reused water</t>
    <phoneticPr fontId="1" type="noConversion"/>
  </si>
  <si>
    <t>Reuse rate</t>
    <phoneticPr fontId="1" type="noConversion"/>
  </si>
  <si>
    <t>Water pollutants</t>
    <phoneticPr fontId="1" type="noConversion"/>
  </si>
  <si>
    <t>Air pollutants</t>
    <phoneticPr fontId="1" type="noConversion"/>
  </si>
  <si>
    <t>Total water pollutants discharge</t>
    <phoneticPr fontId="1" type="noConversion"/>
  </si>
  <si>
    <t>Total air pollutants emissions</t>
    <phoneticPr fontId="1" type="noConversion"/>
  </si>
  <si>
    <t>Biochemical oxygen demand (BOD)</t>
    <phoneticPr fontId="1" type="noConversion"/>
  </si>
  <si>
    <t>Total organic carbon (TOC)</t>
    <phoneticPr fontId="1" type="noConversion"/>
  </si>
  <si>
    <t>Suspended solids (SS)</t>
    <phoneticPr fontId="1" type="noConversion"/>
  </si>
  <si>
    <t>Total nitrogen (T-N)</t>
    <phoneticPr fontId="1" type="noConversion"/>
  </si>
  <si>
    <t>Total phosphorus (T-P)</t>
    <phoneticPr fontId="1" type="noConversion"/>
  </si>
  <si>
    <t>Intensity_ Water pollutants discharge per revenue</t>
    <phoneticPr fontId="1" type="noConversion"/>
  </si>
  <si>
    <t>Intensity_ Air pollutants emissions per revenue</t>
    <phoneticPr fontId="1" type="noConversion"/>
  </si>
  <si>
    <t>Dust (PM)</t>
    <phoneticPr fontId="1" type="noConversion"/>
  </si>
  <si>
    <t>Sulfur oxide (SOx)</t>
    <phoneticPr fontId="1" type="noConversion"/>
  </si>
  <si>
    <t>Nitrogen oxide (NOx)</t>
    <phoneticPr fontId="1" type="noConversion"/>
  </si>
  <si>
    <t>Amount of Capex invested to pollution control activities</t>
    <phoneticPr fontId="1" type="noConversion"/>
  </si>
  <si>
    <t>Waste Management</t>
    <phoneticPr fontId="1" type="noConversion"/>
  </si>
  <si>
    <t>Waste</t>
    <phoneticPr fontId="1" type="noConversion"/>
  </si>
  <si>
    <t>Total waste generated</t>
    <phoneticPr fontId="1" type="noConversion"/>
  </si>
  <si>
    <t>General waste</t>
    <phoneticPr fontId="1" type="noConversion"/>
  </si>
  <si>
    <t>Renewable energy consumption rate</t>
    <phoneticPr fontId="1" type="noConversion"/>
  </si>
  <si>
    <t>Rate of Scope 1 emissions to total GHG emissions</t>
    <phoneticPr fontId="1" type="noConversion"/>
  </si>
  <si>
    <t>Rate of Scope 2 emissions to total GHG emissions</t>
    <phoneticPr fontId="1" type="noConversion"/>
  </si>
  <si>
    <t>Rate of Scope 3 emissions to total GHG emissions</t>
    <phoneticPr fontId="1" type="noConversion"/>
  </si>
  <si>
    <t>General waste generated rate</t>
    <phoneticPr fontId="1" type="noConversion"/>
  </si>
  <si>
    <t>Hazardous waste</t>
    <phoneticPr fontId="1" type="noConversion"/>
  </si>
  <si>
    <t>Hazardous waste generated rate</t>
    <phoneticPr fontId="1" type="noConversion"/>
  </si>
  <si>
    <t>General waste disposal</t>
    <phoneticPr fontId="1" type="noConversion"/>
  </si>
  <si>
    <t>Recycling</t>
    <phoneticPr fontId="1" type="noConversion"/>
  </si>
  <si>
    <t>Incineration (offsite)</t>
    <phoneticPr fontId="1" type="noConversion"/>
  </si>
  <si>
    <r>
      <t xml:space="preserve">  </t>
    </r>
    <r>
      <rPr>
        <sz val="10"/>
        <color theme="1"/>
        <rFont val="맑은 고딕"/>
        <family val="3"/>
        <charset val="129"/>
      </rPr>
      <t>┗</t>
    </r>
    <r>
      <rPr>
        <sz val="10"/>
        <color theme="1"/>
        <rFont val="맑은 고딕"/>
        <family val="2"/>
        <charset val="129"/>
        <scheme val="minor"/>
      </rPr>
      <t xml:space="preserve"> Incineration with energy recovery</t>
    </r>
    <phoneticPr fontId="1" type="noConversion"/>
  </si>
  <si>
    <r>
      <t xml:space="preserve">  </t>
    </r>
    <r>
      <rPr>
        <sz val="10"/>
        <color theme="1"/>
        <rFont val="맑은 고딕"/>
        <family val="3"/>
        <charset val="129"/>
      </rPr>
      <t>┗</t>
    </r>
    <r>
      <rPr>
        <sz val="10"/>
        <color theme="1"/>
        <rFont val="맑은 고딕"/>
        <family val="2"/>
        <charset val="129"/>
        <scheme val="minor"/>
      </rPr>
      <t xml:space="preserve"> Incineration without energy recovery</t>
    </r>
    <phoneticPr fontId="1" type="noConversion"/>
  </si>
  <si>
    <t>Landfilling (offsite)</t>
    <phoneticPr fontId="1" type="noConversion"/>
  </si>
  <si>
    <t>Other disposal operations (neutralization, etc.)</t>
    <phoneticPr fontId="1" type="noConversion"/>
  </si>
  <si>
    <t>Hazardous waste disposal</t>
    <phoneticPr fontId="1" type="noConversion"/>
  </si>
  <si>
    <t>Waste recycling</t>
    <phoneticPr fontId="1" type="noConversion"/>
  </si>
  <si>
    <t>Recycling amount</t>
    <phoneticPr fontId="1" type="noConversion"/>
  </si>
  <si>
    <t>Recycling rate</t>
    <phoneticPr fontId="1" type="noConversion"/>
  </si>
  <si>
    <t>Biodiversity protect</t>
    <phoneticPr fontId="1" type="noConversion"/>
  </si>
  <si>
    <t>Total land usage area</t>
    <phoneticPr fontId="1" type="noConversion"/>
  </si>
  <si>
    <t>Total area of reclaimed land</t>
    <phoneticPr fontId="1" type="noConversion"/>
  </si>
  <si>
    <t>Biodiversity protected area_ Inside operation site</t>
    <phoneticPr fontId="1" type="noConversion"/>
  </si>
  <si>
    <t>Biodiversity protected area_ Outside operation site</t>
    <phoneticPr fontId="1" type="noConversion"/>
  </si>
  <si>
    <t>Number and size of operations with significant biodiversity impacts</t>
    <phoneticPr fontId="1" type="noConversion"/>
  </si>
  <si>
    <t>site</t>
    <phoneticPr fontId="1" type="noConversion"/>
  </si>
  <si>
    <t>Category</t>
    <phoneticPr fontId="1" type="noConversion"/>
  </si>
  <si>
    <t>Unit</t>
    <phoneticPr fontId="1" type="noConversion"/>
  </si>
  <si>
    <t>Product Quality and Pharmacovigilance</t>
    <phoneticPr fontId="1" type="noConversion"/>
  </si>
  <si>
    <t>GxP audits</t>
    <phoneticPr fontId="1" type="noConversion"/>
  </si>
  <si>
    <t>Total audits executed</t>
    <phoneticPr fontId="1" type="noConversion"/>
  </si>
  <si>
    <t>Internal GxP audits</t>
    <phoneticPr fontId="1" type="noConversion"/>
  </si>
  <si>
    <t>External GxP audits</t>
    <phoneticPr fontId="1" type="noConversion"/>
  </si>
  <si>
    <t>Regulatory</t>
    <phoneticPr fontId="1" type="noConversion"/>
  </si>
  <si>
    <t>authorities</t>
    <phoneticPr fontId="1" type="noConversion"/>
  </si>
  <si>
    <t>Total inspections</t>
    <phoneticPr fontId="1" type="noConversion"/>
  </si>
  <si>
    <t>Inspections related to clinical trial management
and pharmacovigilance</t>
    <phoneticPr fontId="1" type="noConversion"/>
  </si>
  <si>
    <t>Inspections related to product quality</t>
    <phoneticPr fontId="1" type="noConversion"/>
  </si>
  <si>
    <t>US FDA reponse</t>
    <phoneticPr fontId="1" type="noConversion"/>
  </si>
  <si>
    <t>FDA inspections</t>
    <phoneticPr fontId="1" type="noConversion"/>
  </si>
  <si>
    <t>NAI: No Action Indicated</t>
    <phoneticPr fontId="1" type="noConversion"/>
  </si>
  <si>
    <t>VAI: Voluntary Action Indicated</t>
    <phoneticPr fontId="1" type="noConversion"/>
  </si>
  <si>
    <t>OAI: Official Action Indicated</t>
    <phoneticPr fontId="1" type="noConversion"/>
  </si>
  <si>
    <t>Number of FDA NAI</t>
    <phoneticPr fontId="1" type="noConversion"/>
  </si>
  <si>
    <t>Number of FDA VAI</t>
    <phoneticPr fontId="1" type="noConversion"/>
  </si>
  <si>
    <t>Number of FDA OAI</t>
    <phoneticPr fontId="1" type="noConversion"/>
  </si>
  <si>
    <t>FDA warning letters</t>
    <phoneticPr fontId="1" type="noConversion"/>
  </si>
  <si>
    <t>Recalls</t>
    <phoneticPr fontId="1" type="noConversion"/>
  </si>
  <si>
    <t>Total recalls</t>
    <phoneticPr fontId="1" type="noConversion"/>
  </si>
  <si>
    <t>Access for Patients</t>
    <phoneticPr fontId="1" type="noConversion"/>
  </si>
  <si>
    <t>Social impact delivered globally by Samsung Bioepis products</t>
    <phoneticPr fontId="1" type="noConversion"/>
  </si>
  <si>
    <t>Access</t>
    <phoneticPr fontId="1" type="noConversion"/>
  </si>
  <si>
    <t>for patients</t>
    <phoneticPr fontId="1" type="noConversion"/>
  </si>
  <si>
    <t>Number of patient treatments provided</t>
    <phoneticPr fontId="1" type="noConversion"/>
  </si>
  <si>
    <t>Biosimilars available for patients in the market</t>
    <phoneticPr fontId="1" type="noConversion"/>
  </si>
  <si>
    <t>Samsung Bioepis 2025 ESG Data book_ Social</t>
    <phoneticPr fontId="1" type="noConversion"/>
  </si>
  <si>
    <t>Samsung Bioepis 2025 ESG Data book_ Governance</t>
    <phoneticPr fontId="1" type="noConversion"/>
  </si>
  <si>
    <t>Disclosure</t>
    <phoneticPr fontId="1" type="noConversion"/>
  </si>
  <si>
    <t>Metrics</t>
    <phoneticPr fontId="1" type="noConversion"/>
  </si>
  <si>
    <t>Submetrics</t>
    <phoneticPr fontId="1" type="noConversion"/>
  </si>
  <si>
    <t>Note</t>
    <phoneticPr fontId="1" type="noConversion"/>
  </si>
  <si>
    <t>Cases</t>
    <phoneticPr fontId="1" type="noConversion"/>
  </si>
  <si>
    <t>Products</t>
    <phoneticPr fontId="1" type="noConversion"/>
  </si>
  <si>
    <t>Business Ethics-related Reports and Measures</t>
    <phoneticPr fontId="1" type="noConversion"/>
  </si>
  <si>
    <t>Business ethics</t>
    <phoneticPr fontId="1" type="noConversion"/>
  </si>
  <si>
    <t>related reports</t>
    <phoneticPr fontId="1" type="noConversion"/>
  </si>
  <si>
    <t>Work morale</t>
    <phoneticPr fontId="1" type="noConversion"/>
  </si>
  <si>
    <t>Company funds and assets</t>
    <phoneticPr fontId="1" type="noConversion"/>
  </si>
  <si>
    <t>Leak of information/personnel</t>
    <phoneticPr fontId="1" type="noConversion"/>
  </si>
  <si>
    <t>Sexual harassment</t>
    <phoneticPr fontId="1" type="noConversion"/>
  </si>
  <si>
    <t>Discrimination and harassment</t>
    <phoneticPr fontId="1" type="noConversion"/>
  </si>
  <si>
    <t>Money laundering/insider trading</t>
    <phoneticPr fontId="1" type="noConversion"/>
  </si>
  <si>
    <t>Others</t>
    <phoneticPr fontId="1" type="noConversion"/>
  </si>
  <si>
    <t>Violation of Compliance-related Law and Regulation</t>
    <phoneticPr fontId="1" type="noConversion"/>
  </si>
  <si>
    <t>Violation of</t>
    <phoneticPr fontId="1" type="noConversion"/>
  </si>
  <si>
    <t>law and regulation</t>
    <phoneticPr fontId="1" type="noConversion"/>
  </si>
  <si>
    <t>Anti-corruption</t>
    <phoneticPr fontId="1" type="noConversion"/>
  </si>
  <si>
    <t>Social and human rights</t>
    <phoneticPr fontId="1" type="noConversion"/>
  </si>
  <si>
    <t>Employee human rights</t>
    <phoneticPr fontId="1" type="noConversion"/>
  </si>
  <si>
    <t>Number of violation</t>
    <phoneticPr fontId="1" type="noConversion"/>
  </si>
  <si>
    <t>Fine for violation</t>
    <phoneticPr fontId="1" type="noConversion"/>
  </si>
  <si>
    <t>Violation of major law</t>
    <phoneticPr fontId="1" type="noConversion"/>
  </si>
  <si>
    <t>Number of monetary penalties</t>
    <phoneticPr fontId="1" type="noConversion"/>
  </si>
  <si>
    <t>Number of non-monetary penalties</t>
    <phoneticPr fontId="1" type="noConversion"/>
  </si>
  <si>
    <t>Number of fines paid</t>
    <phoneticPr fontId="1" type="noConversion"/>
  </si>
  <si>
    <t>Amount of fines paid</t>
    <phoneticPr fontId="1" type="noConversion"/>
  </si>
  <si>
    <t>Monetary losses
due to legal violations and legal proceedings</t>
    <phoneticPr fontId="1" type="noConversion"/>
  </si>
  <si>
    <t>Number of final conviction</t>
    <phoneticPr fontId="1" type="noConversion"/>
  </si>
  <si>
    <t>Fine for conviction</t>
    <phoneticPr fontId="1" type="noConversion"/>
  </si>
  <si>
    <t>Compliance Risk Assessment</t>
    <phoneticPr fontId="1" type="noConversion"/>
  </si>
  <si>
    <t>Corruption risk</t>
    <phoneticPr fontId="1" type="noConversion"/>
  </si>
  <si>
    <t>Number of entities with completed risk assessments</t>
    <phoneticPr fontId="1" type="noConversion"/>
  </si>
  <si>
    <t>Rate of entities with completed risk assessments</t>
    <phoneticPr fontId="1" type="noConversion"/>
  </si>
  <si>
    <t>management</t>
    <phoneticPr fontId="1" type="noConversion"/>
  </si>
  <si>
    <t>Persons</t>
    <phoneticPr fontId="1" type="noConversion"/>
  </si>
  <si>
    <t>Anti-corruption Policies and Proceduers</t>
    <phoneticPr fontId="1" type="noConversion"/>
  </si>
  <si>
    <t>Communication records with executives about anti-corruption policies and procedures</t>
    <phoneticPr fontId="1" type="noConversion"/>
  </si>
  <si>
    <t>Communication records rate with executives about anti-corruption policies and procedures</t>
    <phoneticPr fontId="1" type="noConversion"/>
  </si>
  <si>
    <t>Communication records with employees about anti-corruption policies and procedures</t>
    <phoneticPr fontId="1" type="noConversion"/>
  </si>
  <si>
    <t>Communication records rate with employees about anti-corruption policies and procedures</t>
    <phoneticPr fontId="1" type="noConversion"/>
  </si>
  <si>
    <t>Number of suppliers communicated with about anti-corruption policies and procedures</t>
    <phoneticPr fontId="1" type="noConversion"/>
  </si>
  <si>
    <t>Rate of suppliers communicated with about anti-corruption policies and procedures</t>
    <phoneticPr fontId="1" type="noConversion"/>
  </si>
  <si>
    <t>Anti-corruption Training and Executive Engagement</t>
    <phoneticPr fontId="1" type="noConversion"/>
  </si>
  <si>
    <t>training</t>
    <phoneticPr fontId="1" type="noConversion"/>
  </si>
  <si>
    <t>Number of board members trained in anti-corruption</t>
    <phoneticPr fontId="1" type="noConversion"/>
  </si>
  <si>
    <t>Rate of board members trained in anti-corruption</t>
    <phoneticPr fontId="1" type="noConversion"/>
  </si>
  <si>
    <t>Number of employees trained in anti-corruption</t>
    <phoneticPr fontId="1" type="noConversion"/>
  </si>
  <si>
    <t>Rate of employees trained in anti-corruption</t>
    <phoneticPr fontId="1" type="noConversion"/>
  </si>
  <si>
    <t>Rate of high risk jobs covered by anti-corruption and anti-bribery training</t>
    <phoneticPr fontId="1" type="noConversion"/>
  </si>
  <si>
    <t>Good Governance</t>
    <phoneticPr fontId="1" type="noConversion"/>
  </si>
  <si>
    <t>Governance</t>
    <phoneticPr fontId="1" type="noConversion"/>
  </si>
  <si>
    <t>Rate of independent directors</t>
    <phoneticPr fontId="1" type="noConversion"/>
  </si>
  <si>
    <t>Number of executive and independent directors</t>
    <phoneticPr fontId="1" type="noConversion"/>
  </si>
  <si>
    <t>Rate of female directors in board</t>
    <phoneticPr fontId="1" type="noConversion"/>
  </si>
  <si>
    <t>Rate of independent directors in audit committee</t>
    <phoneticPr fontId="1" type="noConversion"/>
  </si>
  <si>
    <t>Rate of independent directors in remuneration committee</t>
    <phoneticPr fontId="1" type="noConversion"/>
  </si>
  <si>
    <t>Number of independent directors with finance/accounting expertise in board</t>
    <phoneticPr fontId="1" type="noConversion"/>
  </si>
  <si>
    <t>Economic</t>
    <phoneticPr fontId="1" type="noConversion"/>
  </si>
  <si>
    <t>performance</t>
    <phoneticPr fontId="1" type="noConversion"/>
  </si>
  <si>
    <t>Direct economic value generated and distributed</t>
    <phoneticPr fontId="1" type="noConversion"/>
  </si>
  <si>
    <t>Driving Economic Performance</t>
    <phoneticPr fontId="1" type="noConversion"/>
  </si>
  <si>
    <t>Amount of the projected pension liability</t>
    <phoneticPr fontId="1" type="noConversion"/>
  </si>
  <si>
    <t>Ratio of retirement pension payment in salary</t>
    <phoneticPr fontId="1" type="noConversion"/>
  </si>
  <si>
    <t>Amount of the projected plan assets, and related information</t>
    <phoneticPr fontId="1" type="noConversion"/>
  </si>
  <si>
    <t>Marketing and Labeling</t>
    <phoneticPr fontId="1" type="noConversion"/>
  </si>
  <si>
    <t>R&amp;D investment</t>
    <phoneticPr fontId="1" type="noConversion"/>
  </si>
  <si>
    <t>Strengthening R&amp;D Capabilities</t>
    <phoneticPr fontId="1" type="noConversion"/>
  </si>
  <si>
    <t>Expentures</t>
    <phoneticPr fontId="1" type="noConversion"/>
  </si>
  <si>
    <t>R&amp;D intensity</t>
    <phoneticPr fontId="1" type="noConversion"/>
  </si>
  <si>
    <t>Ph.D</t>
    <phoneticPr fontId="1" type="noConversion"/>
  </si>
  <si>
    <t>Master's</t>
    <phoneticPr fontId="1" type="noConversion"/>
  </si>
  <si>
    <t>Research personnel</t>
    <phoneticPr fontId="1" type="noConversion"/>
  </si>
  <si>
    <t>Quality Audit and Inspection</t>
    <phoneticPr fontId="1" type="noConversion"/>
  </si>
  <si>
    <t>Quality inspections</t>
    <phoneticPr fontId="1" type="noConversion"/>
  </si>
  <si>
    <t>Total number of quality audits and inspections</t>
    <phoneticPr fontId="1" type="noConversion"/>
  </si>
  <si>
    <t>Audits to supplier</t>
    <phoneticPr fontId="1" type="noConversion"/>
  </si>
  <si>
    <t>Regulatory Authorities' inspections</t>
    <phoneticPr fontId="1" type="noConversion"/>
  </si>
  <si>
    <t>Investment for Information Protection</t>
    <phoneticPr fontId="1" type="noConversion"/>
  </si>
  <si>
    <t>Tax Management</t>
    <phoneticPr fontId="1" type="noConversion"/>
  </si>
  <si>
    <t>Marketing and</t>
    <phoneticPr fontId="1" type="noConversion"/>
  </si>
  <si>
    <t>labeling</t>
    <phoneticPr fontId="1" type="noConversion"/>
  </si>
  <si>
    <t>Communication</t>
    <phoneticPr fontId="1" type="noConversion"/>
  </si>
  <si>
    <t>Communication with external stakeholders</t>
    <phoneticPr fontId="1" type="noConversion"/>
  </si>
  <si>
    <t>Complaints from customers/end users</t>
    <phoneticPr fontId="1" type="noConversion"/>
  </si>
  <si>
    <t>Customers/Users Communication</t>
    <phoneticPr fontId="1" type="noConversion"/>
  </si>
  <si>
    <t>Tax management</t>
    <phoneticPr fontId="1" type="noConversion"/>
  </si>
  <si>
    <t>Investment for
information protection</t>
    <phoneticPr fontId="1" type="noConversion"/>
  </si>
  <si>
    <t>Investment for information protection</t>
    <phoneticPr fontId="1" type="noConversion"/>
  </si>
  <si>
    <t>Rate of significant product/service covered by marketing and labeling procedures</t>
    <phoneticPr fontId="1" type="noConversion"/>
  </si>
  <si>
    <t>Number of violations for product/service information and labeling regulatory</t>
    <phoneticPr fontId="1" type="noConversion"/>
  </si>
  <si>
    <t>Total monetary losses due to legal proceedings related to misleading marketing claims</t>
    <phoneticPr fontId="1" type="noConversion"/>
  </si>
  <si>
    <t>Number of violations for product/service marketing and communication regulatory</t>
    <phoneticPr fontId="1" type="noConversion"/>
  </si>
  <si>
    <t xml:space="preserve">Number of complaints </t>
    <phoneticPr fontId="1" type="noConversion"/>
  </si>
  <si>
    <t>with substantiated privacy violations</t>
    <phoneticPr fontId="1" type="noConversion"/>
  </si>
  <si>
    <t>Regulatory Violations</t>
    <phoneticPr fontId="1" type="noConversion"/>
  </si>
  <si>
    <t>Tax related data in tax jurisdictions</t>
    <phoneticPr fontId="1" type="noConversion"/>
  </si>
  <si>
    <t>Total employees in tax jurisdictions</t>
    <phoneticPr fontId="1" type="noConversion"/>
  </si>
  <si>
    <t>Fine for information regulatory violation</t>
    <phoneticPr fontId="1" type="noConversion"/>
  </si>
  <si>
    <t>Number of information regulatory violation</t>
    <phoneticPr fontId="1" type="noConversion"/>
  </si>
  <si>
    <t>Complaints and</t>
    <phoneticPr fontId="1" type="noConversion"/>
  </si>
  <si>
    <t>regulatory violation</t>
    <phoneticPr fontId="1" type="noConversion"/>
  </si>
  <si>
    <t>Violation of Information Security</t>
    <phoneticPr fontId="1" type="noConversion"/>
  </si>
  <si>
    <t>Incidents of customer data leakage, theft, or loss
that are proven</t>
    <phoneticPr fontId="1" type="noConversion"/>
  </si>
  <si>
    <t xml:space="preserve">Complaints by regulatory authorities </t>
    <phoneticPr fontId="1" type="noConversion"/>
  </si>
  <si>
    <t>Complaints raised from externally and proven internally</t>
    <phoneticPr fontId="1" type="noConversion"/>
  </si>
  <si>
    <t>related to
information security</t>
    <phoneticPr fontId="1" type="noConversion"/>
  </si>
  <si>
    <t>Employee Diversity</t>
    <phoneticPr fontId="1" type="noConversion"/>
  </si>
  <si>
    <t>Hours</t>
    <phoneticPr fontId="1" type="noConversion"/>
  </si>
  <si>
    <t>Hours/Persons</t>
    <phoneticPr fontId="1" type="noConversion"/>
  </si>
  <si>
    <t>Days</t>
    <phoneticPr fontId="1" type="noConversion"/>
  </si>
  <si>
    <t>Companies</t>
    <phoneticPr fontId="1" type="noConversion"/>
  </si>
  <si>
    <t>Ten thousand
Persons</t>
    <phoneticPr fontId="1" type="noConversion"/>
  </si>
  <si>
    <t>Entities</t>
    <phoneticPr fontId="1" type="noConversion"/>
  </si>
  <si>
    <t>KRW billion</t>
    <phoneticPr fontId="1" type="noConversion"/>
  </si>
  <si>
    <t>Male</t>
    <phoneticPr fontId="1" type="noConversion"/>
  </si>
  <si>
    <t>Female</t>
    <phoneticPr fontId="1" type="noConversion"/>
  </si>
  <si>
    <t>Social value</t>
    <phoneticPr fontId="1" type="noConversion"/>
  </si>
  <si>
    <t>Economic impact</t>
    <phoneticPr fontId="1" type="noConversion"/>
  </si>
  <si>
    <t>Social impact</t>
    <phoneticPr fontId="1" type="noConversion"/>
  </si>
  <si>
    <t>Environmental impact</t>
    <phoneticPr fontId="1" type="noConversion"/>
  </si>
  <si>
    <t>Gross Operating Profit</t>
    <phoneticPr fontId="1" type="noConversion"/>
  </si>
  <si>
    <t>Wages</t>
    <phoneticPr fontId="1" type="noConversion"/>
  </si>
  <si>
    <t>Tax</t>
    <phoneticPr fontId="1" type="noConversion"/>
  </si>
  <si>
    <t>Depreciation</t>
    <phoneticPr fontId="1" type="noConversion"/>
  </si>
  <si>
    <t>Interest expenses</t>
    <phoneticPr fontId="1" type="noConversion"/>
  </si>
  <si>
    <t>Consumption induced ripple effects</t>
    <phoneticPr fontId="1" type="noConversion"/>
  </si>
  <si>
    <t>Occupational Health &amp; Safety</t>
    <phoneticPr fontId="1" type="noConversion"/>
  </si>
  <si>
    <t>Welfare (to employees)</t>
    <phoneticPr fontId="1" type="noConversion"/>
  </si>
  <si>
    <t>Training (to employees)</t>
    <phoneticPr fontId="1" type="noConversion"/>
  </si>
  <si>
    <t>Contribution to addressing social issues</t>
    <phoneticPr fontId="1" type="noConversion"/>
  </si>
  <si>
    <t>Support for mutual growth</t>
    <phoneticPr fontId="1" type="noConversion"/>
  </si>
  <si>
    <t>Greenhouse Gas Emissions</t>
    <phoneticPr fontId="1" type="noConversion"/>
  </si>
  <si>
    <t>Air Emissions</t>
    <phoneticPr fontId="1" type="noConversion"/>
  </si>
  <si>
    <t>Water Pollution</t>
    <phoneticPr fontId="1" type="noConversion"/>
  </si>
  <si>
    <t>Social contributions investment</t>
    <phoneticPr fontId="1" type="noConversion"/>
  </si>
  <si>
    <t>Total employees</t>
    <phoneticPr fontId="1" type="noConversion"/>
  </si>
  <si>
    <t>Permanent</t>
    <phoneticPr fontId="1" type="noConversion"/>
  </si>
  <si>
    <t>Temporary</t>
    <phoneticPr fontId="1" type="noConversion"/>
  </si>
  <si>
    <t>By employment</t>
    <phoneticPr fontId="1" type="noConversion"/>
  </si>
  <si>
    <t>Full-time</t>
    <phoneticPr fontId="1" type="noConversion"/>
  </si>
  <si>
    <t>Part-time</t>
    <phoneticPr fontId="1" type="noConversion"/>
  </si>
  <si>
    <t>relationship</t>
    <phoneticPr fontId="1" type="noConversion"/>
  </si>
  <si>
    <t>Non-employee workers</t>
    <phoneticPr fontId="1" type="noConversion"/>
  </si>
  <si>
    <t>By working type</t>
    <phoneticPr fontId="1" type="noConversion"/>
  </si>
  <si>
    <t>By job function</t>
    <phoneticPr fontId="1" type="noConversion"/>
  </si>
  <si>
    <t>Research job</t>
    <phoneticPr fontId="1" type="noConversion"/>
  </si>
  <si>
    <t>Office job</t>
    <phoneticPr fontId="1" type="noConversion"/>
  </si>
  <si>
    <t>By position</t>
    <phoneticPr fontId="1" type="noConversion"/>
  </si>
  <si>
    <t>Executives</t>
    <phoneticPr fontId="1" type="noConversion"/>
  </si>
  <si>
    <t>By age</t>
    <phoneticPr fontId="1" type="noConversion"/>
  </si>
  <si>
    <t>Under 30 years</t>
    <phoneticPr fontId="1" type="noConversion"/>
  </si>
  <si>
    <t>30~50 years</t>
    <phoneticPr fontId="1" type="noConversion"/>
  </si>
  <si>
    <t>Over 50 years</t>
    <phoneticPr fontId="1" type="noConversion"/>
  </si>
  <si>
    <t>Managers</t>
    <phoneticPr fontId="1" type="noConversion"/>
  </si>
  <si>
    <t>Total number of mid-level managers</t>
    <phoneticPr fontId="1" type="noConversion"/>
  </si>
  <si>
    <t>Except executives and management positions</t>
    <phoneticPr fontId="1" type="noConversion"/>
  </si>
  <si>
    <t>R&amp;D workforce</t>
    <phoneticPr fontId="1" type="noConversion"/>
  </si>
  <si>
    <t>Female workforce</t>
    <phoneticPr fontId="1" type="noConversion"/>
  </si>
  <si>
    <t>Total number of female employees</t>
    <phoneticPr fontId="1" type="noConversion"/>
  </si>
  <si>
    <t>Total rate of female employees</t>
    <phoneticPr fontId="1" type="noConversion"/>
  </si>
  <si>
    <t>Domestic</t>
    <phoneticPr fontId="1" type="noConversion"/>
  </si>
  <si>
    <t>Overseas</t>
    <phoneticPr fontId="1" type="noConversion"/>
  </si>
  <si>
    <r>
      <t xml:space="preserve">  </t>
    </r>
    <r>
      <rPr>
        <sz val="10"/>
        <color theme="1"/>
        <rFont val="맑은 고딕"/>
        <family val="3"/>
        <charset val="129"/>
      </rPr>
      <t>┗</t>
    </r>
    <r>
      <rPr>
        <sz val="10"/>
        <color theme="1"/>
        <rFont val="맑은 고딕"/>
        <family val="2"/>
        <charset val="129"/>
        <scheme val="minor"/>
      </rPr>
      <t xml:space="preserve"> Europe</t>
    </r>
    <phoneticPr fontId="1" type="noConversion"/>
  </si>
  <si>
    <r>
      <t xml:space="preserve">  </t>
    </r>
    <r>
      <rPr>
        <sz val="10"/>
        <color theme="1"/>
        <rFont val="맑은 고딕"/>
        <family val="3"/>
        <charset val="129"/>
      </rPr>
      <t>┗</t>
    </r>
    <r>
      <rPr>
        <sz val="10"/>
        <color theme="1"/>
        <rFont val="맑은 고딕"/>
        <family val="2"/>
        <charset val="129"/>
        <scheme val="minor"/>
      </rPr>
      <t xml:space="preserve"> Others</t>
    </r>
    <phoneticPr fontId="1" type="noConversion"/>
  </si>
  <si>
    <r>
      <t xml:space="preserve">  </t>
    </r>
    <r>
      <rPr>
        <sz val="10"/>
        <color theme="1"/>
        <rFont val="맑은 고딕"/>
        <family val="3"/>
        <charset val="129"/>
      </rPr>
      <t>┗</t>
    </r>
    <r>
      <rPr>
        <sz val="10"/>
        <color theme="1"/>
        <rFont val="맑은 고딕"/>
        <family val="2"/>
        <charset val="129"/>
        <scheme val="minor"/>
      </rPr>
      <t xml:space="preserve"> North America</t>
    </r>
    <phoneticPr fontId="1" type="noConversion"/>
  </si>
  <si>
    <t>Female executives</t>
    <phoneticPr fontId="1" type="noConversion"/>
  </si>
  <si>
    <t>Rate of female executives</t>
    <phoneticPr fontId="1" type="noConversion"/>
  </si>
  <si>
    <t>Female managers</t>
    <phoneticPr fontId="1" type="noConversion"/>
  </si>
  <si>
    <t>Rate of female managers</t>
    <phoneticPr fontId="1" type="noConversion"/>
  </si>
  <si>
    <t>Socially vulnerable</t>
    <phoneticPr fontId="1" type="noConversion"/>
  </si>
  <si>
    <t>and minority</t>
    <phoneticPr fontId="1" type="noConversion"/>
  </si>
  <si>
    <t>(C9) Downstream transportation and distribution</t>
    <phoneticPr fontId="1" type="noConversion"/>
  </si>
  <si>
    <t>USD million</t>
    <phoneticPr fontId="1" type="noConversion"/>
  </si>
  <si>
    <t>Social Value Mesurement Result (KRW)</t>
    <phoneticPr fontId="1" type="noConversion"/>
  </si>
  <si>
    <t>Social Value Mesurement Result (USD)</t>
    <phoneticPr fontId="1" type="noConversion"/>
  </si>
  <si>
    <t>Total creates social value</t>
    <phoneticPr fontId="1" type="noConversion"/>
  </si>
  <si>
    <t>Total created social value</t>
    <phoneticPr fontId="1" type="noConversion"/>
  </si>
  <si>
    <t>By region</t>
    <phoneticPr fontId="1" type="noConversion"/>
  </si>
  <si>
    <t>Employees with disabilities</t>
    <phoneticPr fontId="1" type="noConversion"/>
  </si>
  <si>
    <t>Rate of employees with disabilities</t>
    <phoneticPr fontId="1" type="noConversion"/>
  </si>
  <si>
    <t>Employment of people with disabilities</t>
    <phoneticPr fontId="1" type="noConversion"/>
  </si>
  <si>
    <t>Employment of national veterans</t>
    <phoneticPr fontId="1" type="noConversion"/>
  </si>
  <si>
    <t>Parental Leave</t>
    <phoneticPr fontId="1" type="noConversion"/>
  </si>
  <si>
    <t>Number of valid reports by discipline type</t>
    <phoneticPr fontId="1" type="noConversion"/>
  </si>
  <si>
    <t>Total employees that were entitled to parental leave</t>
    <phoneticPr fontId="1" type="noConversion"/>
  </si>
  <si>
    <t>Ratio of male</t>
    <phoneticPr fontId="1" type="noConversion"/>
  </si>
  <si>
    <t>Ratio of female</t>
    <phoneticPr fontId="1" type="noConversion"/>
  </si>
  <si>
    <t>Total employees that took parental leave</t>
    <phoneticPr fontId="1" type="noConversion"/>
  </si>
  <si>
    <t>Total employees that returned to work after parental leave ended</t>
    <phoneticPr fontId="1" type="noConversion"/>
  </si>
  <si>
    <t>Total employees that returned to work over 12 months after parental leave ended</t>
    <phoneticPr fontId="1" type="noConversion"/>
  </si>
  <si>
    <t>Retention rate of employees that took parental leave</t>
    <phoneticPr fontId="1" type="noConversion"/>
  </si>
  <si>
    <t>Return to work rate of employees that took
parental leave</t>
    <phoneticPr fontId="1" type="noConversion"/>
  </si>
  <si>
    <t>Total employees that took maternity leave</t>
    <phoneticPr fontId="1" type="noConversion"/>
  </si>
  <si>
    <t>New Employee Hires</t>
    <phoneticPr fontId="1" type="noConversion"/>
  </si>
  <si>
    <t>By gender_ Male</t>
    <phoneticPr fontId="1" type="noConversion"/>
  </si>
  <si>
    <t>By gender_ Female</t>
    <phoneticPr fontId="1" type="noConversion"/>
  </si>
  <si>
    <t>By age_ Under 30 years</t>
    <phoneticPr fontId="1" type="noConversion"/>
  </si>
  <si>
    <t>By age_ 30~50 years</t>
    <phoneticPr fontId="1" type="noConversion"/>
  </si>
  <si>
    <t>By age_ Over 50 years</t>
    <phoneticPr fontId="1" type="noConversion"/>
  </si>
  <si>
    <t>New employee</t>
    <phoneticPr fontId="1" type="noConversion"/>
  </si>
  <si>
    <t>hires_ Domestic</t>
    <phoneticPr fontId="1" type="noConversion"/>
  </si>
  <si>
    <t>hires_ Overseas</t>
    <phoneticPr fontId="1" type="noConversion"/>
  </si>
  <si>
    <t>use and return</t>
    <phoneticPr fontId="1" type="noConversion"/>
  </si>
  <si>
    <t>Total number of new employee hires</t>
    <phoneticPr fontId="1" type="noConversion"/>
  </si>
  <si>
    <t>Total number of new employee hires_ USA</t>
    <phoneticPr fontId="1" type="noConversion"/>
  </si>
  <si>
    <t>Total number of new employee hires_ Netherlands</t>
    <phoneticPr fontId="1" type="noConversion"/>
  </si>
  <si>
    <t>Employee Turnover</t>
    <phoneticPr fontId="1" type="noConversion"/>
  </si>
  <si>
    <t>Employee turnover</t>
    <phoneticPr fontId="1" type="noConversion"/>
  </si>
  <si>
    <t>_ Domestic</t>
    <phoneticPr fontId="1" type="noConversion"/>
  </si>
  <si>
    <t>_ Overseas</t>
    <phoneticPr fontId="1" type="noConversion"/>
  </si>
  <si>
    <t>By employment relationship_ Permanent</t>
    <phoneticPr fontId="1" type="noConversion"/>
  </si>
  <si>
    <t>By employment relationship_ Temporary</t>
    <phoneticPr fontId="1" type="noConversion"/>
  </si>
  <si>
    <t>Total number of employee turnover</t>
    <phoneticPr fontId="1" type="noConversion"/>
  </si>
  <si>
    <t>By position_ Executives</t>
    <phoneticPr fontId="1" type="noConversion"/>
  </si>
  <si>
    <t>By position_ Employees (Except executives)</t>
    <phoneticPr fontId="1" type="noConversion"/>
  </si>
  <si>
    <t>Total numner of mid-level managers</t>
    <phoneticPr fontId="1" type="noConversion"/>
  </si>
  <si>
    <t>Total numner of non-managers</t>
    <phoneticPr fontId="1" type="noConversion"/>
  </si>
  <si>
    <t>By gender</t>
    <phoneticPr fontId="1" type="noConversion"/>
  </si>
  <si>
    <t>Female employees in STEM functions</t>
    <phoneticPr fontId="1" type="noConversion"/>
  </si>
  <si>
    <t>Rate of female employees in STEM functions</t>
    <phoneticPr fontId="1" type="noConversion"/>
  </si>
  <si>
    <t>Female employees in revenue-generating functions</t>
    <phoneticPr fontId="1" type="noConversion"/>
  </si>
  <si>
    <t>Rate of female employees
in revenue-generating functions</t>
    <phoneticPr fontId="1" type="noConversion"/>
  </si>
  <si>
    <t>Voluntary employee turnover rate</t>
    <phoneticPr fontId="1" type="noConversion"/>
  </si>
  <si>
    <t>Total employee turnover rate</t>
    <phoneticPr fontId="1" type="noConversion"/>
  </si>
  <si>
    <t>By turnover type_ Voluntary turnover</t>
    <phoneticPr fontId="1" type="noConversion"/>
  </si>
  <si>
    <t>By turnover type_ Involuntary turnover</t>
    <phoneticPr fontId="1" type="noConversion"/>
  </si>
  <si>
    <t>Salary and Compensation</t>
    <phoneticPr fontId="1" type="noConversion"/>
  </si>
  <si>
    <t>(By gender)</t>
    <phoneticPr fontId="1" type="noConversion"/>
  </si>
  <si>
    <t>Basic salary and
remuneration</t>
    <phoneticPr fontId="1" type="noConversion"/>
  </si>
  <si>
    <t>Ratio of average basic salary of women to men</t>
    <phoneticPr fontId="1" type="noConversion"/>
  </si>
  <si>
    <t>Total average remuneration</t>
    <phoneticPr fontId="1" type="noConversion"/>
  </si>
  <si>
    <t>(Basic salary + Other cash incentives)</t>
    <phoneticPr fontId="1" type="noConversion"/>
  </si>
  <si>
    <t>Ratio of average remuneration of women to men</t>
    <phoneticPr fontId="1" type="noConversion"/>
  </si>
  <si>
    <t>Average remuneration of employees</t>
    <phoneticPr fontId="1" type="noConversion"/>
  </si>
  <si>
    <t>Average remuneration of male employees</t>
    <phoneticPr fontId="1" type="noConversion"/>
  </si>
  <si>
    <t>Average remuneration of female employees</t>
    <phoneticPr fontId="1" type="noConversion"/>
  </si>
  <si>
    <t>Social contribution activities</t>
    <phoneticPr fontId="1" type="noConversion"/>
  </si>
  <si>
    <t>Total donations for social contribution activities</t>
    <phoneticPr fontId="1" type="noConversion"/>
  </si>
  <si>
    <t>Local community
engagement</t>
    <phoneticPr fontId="1" type="noConversion"/>
  </si>
  <si>
    <t>Socially and Environmentally Responsible Management</t>
    <phoneticPr fontId="1" type="noConversion"/>
  </si>
  <si>
    <t>Responsible
management</t>
    <phoneticPr fontId="1" type="noConversion"/>
  </si>
  <si>
    <t>Total number and nature of significant concerns reported to the highest governance body in reporting period</t>
    <phoneticPr fontId="1" type="noConversion"/>
  </si>
  <si>
    <t>Customer Safety and Health</t>
    <phoneticPr fontId="1" type="noConversion"/>
  </si>
  <si>
    <t>Customer safety</t>
    <phoneticPr fontId="1" type="noConversion"/>
  </si>
  <si>
    <t>and health</t>
    <phoneticPr fontId="1" type="noConversion"/>
  </si>
  <si>
    <t>Training and Education for Employees</t>
    <phoneticPr fontId="1" type="noConversion"/>
  </si>
  <si>
    <t>Training</t>
    <phoneticPr fontId="1" type="noConversion"/>
  </si>
  <si>
    <t>Total training hours provided to employees</t>
    <phoneticPr fontId="1" type="noConversion"/>
  </si>
  <si>
    <t>Human Capital Return on Investment</t>
    <phoneticPr fontId="1" type="noConversion"/>
  </si>
  <si>
    <t>Total training employees</t>
    <phoneticPr fontId="1" type="noConversion"/>
  </si>
  <si>
    <t>Average hours of training per employee</t>
    <phoneticPr fontId="1" type="noConversion"/>
  </si>
  <si>
    <t>Total training hours</t>
    <phoneticPr fontId="1" type="noConversion"/>
  </si>
  <si>
    <t>Average hours per employee</t>
    <phoneticPr fontId="1" type="noConversion"/>
  </si>
  <si>
    <t xml:space="preserve"> </t>
    <phoneticPr fontId="1" type="noConversion"/>
  </si>
  <si>
    <t>_ Social</t>
    <phoneticPr fontId="1" type="noConversion"/>
  </si>
  <si>
    <t>Leadership development training</t>
    <phoneticPr fontId="1" type="noConversion"/>
  </si>
  <si>
    <t>Sexual harassment prevention training</t>
    <phoneticPr fontId="1" type="noConversion"/>
  </si>
  <si>
    <t>By training program</t>
    <phoneticPr fontId="1" type="noConversion"/>
  </si>
  <si>
    <t>Workplace harassment prevention training</t>
    <phoneticPr fontId="1" type="noConversion"/>
  </si>
  <si>
    <t>Disability awareness training</t>
    <phoneticPr fontId="1" type="noConversion"/>
  </si>
  <si>
    <t>Information security training</t>
    <phoneticPr fontId="1" type="noConversion"/>
  </si>
  <si>
    <t>_ Occupational safety</t>
    <phoneticPr fontId="1" type="noConversion"/>
  </si>
  <si>
    <t>Orientation</t>
    <phoneticPr fontId="1" type="noConversion"/>
  </si>
  <si>
    <t>Regular training</t>
    <phoneticPr fontId="1" type="noConversion"/>
  </si>
  <si>
    <t>Fire drill</t>
    <phoneticPr fontId="1" type="noConversion"/>
  </si>
  <si>
    <t>Special safety &amp; health training</t>
    <phoneticPr fontId="1" type="noConversion"/>
  </si>
  <si>
    <t>Supervisor training</t>
    <phoneticPr fontId="1" type="noConversion"/>
  </si>
  <si>
    <t>LMO training (Living Modified Organism)</t>
    <phoneticPr fontId="1" type="noConversion"/>
  </si>
  <si>
    <t>Safety training for suppliers</t>
    <phoneticPr fontId="1" type="noConversion"/>
  </si>
  <si>
    <t>Labor relations</t>
    <phoneticPr fontId="1" type="noConversion"/>
  </si>
  <si>
    <t>Labor-management</t>
    <phoneticPr fontId="1" type="noConversion"/>
  </si>
  <si>
    <t>council</t>
    <phoneticPr fontId="1" type="noConversion"/>
  </si>
  <si>
    <t>Rate of Registered Employees in labor-management council</t>
    <phoneticPr fontId="1" type="noConversion"/>
  </si>
  <si>
    <t>Number of meetings</t>
    <phoneticPr fontId="1" type="noConversion"/>
  </si>
  <si>
    <t>Rate of resolved agenda</t>
    <phoneticPr fontId="1" type="noConversion"/>
  </si>
  <si>
    <t>Lost Time Injury</t>
    <phoneticPr fontId="1" type="noConversion"/>
  </si>
  <si>
    <t>Rate (LTIR)</t>
    <phoneticPr fontId="1" type="noConversion"/>
  </si>
  <si>
    <t>Total</t>
    <phoneticPr fontId="1" type="noConversion"/>
  </si>
  <si>
    <t>Employees</t>
    <phoneticPr fontId="1" type="noConversion"/>
  </si>
  <si>
    <t>Suppliers</t>
    <phoneticPr fontId="1" type="noConversion"/>
  </si>
  <si>
    <t>Occupational
Accidents</t>
    <phoneticPr fontId="1" type="noConversion"/>
  </si>
  <si>
    <t>Number of occupational accidents</t>
    <phoneticPr fontId="1" type="noConversion"/>
  </si>
  <si>
    <t>Total number of hours worked</t>
    <phoneticPr fontId="1" type="noConversion"/>
  </si>
  <si>
    <t>Occupational Safety Management</t>
    <phoneticPr fontId="1" type="noConversion"/>
  </si>
  <si>
    <t>Number of lost time injury (LTI)</t>
    <phoneticPr fontId="1" type="noConversion"/>
  </si>
  <si>
    <t>Csses /
1 million hours</t>
    <phoneticPr fontId="1" type="noConversion"/>
  </si>
  <si>
    <t>Lost time injury frequency rate (LTIFR)</t>
    <phoneticPr fontId="1" type="noConversion"/>
  </si>
  <si>
    <t>Days lost</t>
    <phoneticPr fontId="1" type="noConversion"/>
  </si>
  <si>
    <t>by accident type</t>
    <phoneticPr fontId="1" type="noConversion"/>
  </si>
  <si>
    <t>Due to work-related fatalities</t>
    <phoneticPr fontId="1" type="noConversion"/>
  </si>
  <si>
    <t>Due to work-related injuries</t>
    <phoneticPr fontId="1" type="noConversion"/>
  </si>
  <si>
    <t xml:space="preserve">Due to work-related illnesses </t>
    <phoneticPr fontId="1" type="noConversion"/>
  </si>
  <si>
    <t>Due to Non-work-related fatalities</t>
    <phoneticPr fontId="1" type="noConversion"/>
  </si>
  <si>
    <t>Supplier Management</t>
    <phoneticPr fontId="1" type="noConversion"/>
  </si>
  <si>
    <t>Supplier screening</t>
    <phoneticPr fontId="1" type="noConversion"/>
  </si>
  <si>
    <t>Supplier assessment</t>
    <phoneticPr fontId="1" type="noConversion"/>
  </si>
  <si>
    <t>Support for supplier</t>
    <phoneticPr fontId="1" type="noConversion"/>
  </si>
  <si>
    <t>Total number of tier-1 suppliers</t>
    <phoneticPr fontId="1" type="noConversion"/>
  </si>
  <si>
    <t>Number of major tier-1 suppliers</t>
    <phoneticPr fontId="1" type="noConversion"/>
  </si>
  <si>
    <t>Percentage of total expenditures
for major tier-1 suppliers</t>
    <phoneticPr fontId="1" type="noConversion"/>
  </si>
  <si>
    <t>Number of suppliers</t>
    <phoneticPr fontId="1" type="noConversion"/>
  </si>
  <si>
    <t>Rate of suppliers</t>
    <phoneticPr fontId="1" type="noConversion"/>
  </si>
  <si>
    <t>Suppliers assessed through written or on-site assessment</t>
    <phoneticPr fontId="1" type="noConversion"/>
  </si>
  <si>
    <t>Rate of major tier-1 suppliers assessed</t>
    <phoneticPr fontId="1" type="noConversion"/>
  </si>
  <si>
    <t>Suppliers with considerable actual</t>
    <phoneticPr fontId="1" type="noConversion"/>
  </si>
  <si>
    <t>and potential negative impact</t>
    <phoneticPr fontId="1" type="noConversion"/>
  </si>
  <si>
    <t>Capabilities-building program</t>
    <phoneticPr fontId="1" type="noConversion"/>
  </si>
  <si>
    <t>Suppliers participating in mutual growth program</t>
    <phoneticPr fontId="1" type="noConversion"/>
  </si>
  <si>
    <t>Rate of negative impact suppliers with agreed corrective measure / improvement plans</t>
    <phoneticPr fontId="1" type="noConversion"/>
  </si>
  <si>
    <t>Number of suppliers those considerable negative impacts have ended</t>
    <phoneticPr fontId="1" type="noConversion"/>
  </si>
  <si>
    <t>Corrective measure support</t>
    <phoneticPr fontId="1" type="noConversion"/>
  </si>
  <si>
    <t>Number of suppliers that recieved
corrective measure support</t>
    <phoneticPr fontId="1" type="noConversion"/>
  </si>
  <si>
    <t>Rate of negative impact suppliers that received
corrective measure support</t>
    <phoneticPr fontId="1" type="noConversion"/>
  </si>
  <si>
    <t>Number of fatalities associated with products as reported in the FDA Adverse Event Reporting System</t>
    <phoneticPr fontId="1" type="noConversion"/>
  </si>
  <si>
    <t>Number of recalls issued</t>
    <phoneticPr fontId="1" type="noConversion"/>
  </si>
  <si>
    <t>Number of total units recalled</t>
    <phoneticPr fontId="1" type="noConversion"/>
  </si>
  <si>
    <t>Total products accepted for takeback, reuse, or disposal</t>
    <phoneticPr fontId="1" type="noConversion"/>
  </si>
  <si>
    <t>Number of actions that led to raids, seizure, arrests, and/or filing of criminal charges
related to counterfeit products</t>
    <phoneticPr fontId="1" type="noConversion"/>
  </si>
  <si>
    <t>Enforcement actions taken in response to violations</t>
    <phoneticPr fontId="1" type="noConversion"/>
  </si>
  <si>
    <t>of Good Manufacturing Practices(GMP)</t>
    <phoneticPr fontId="1" type="noConversion"/>
  </si>
  <si>
    <t>or equivalent standards</t>
    <phoneticPr fontId="1" type="noConversion"/>
  </si>
  <si>
    <t>Form 483s</t>
    <phoneticPr fontId="1" type="noConversion"/>
  </si>
  <si>
    <t>Warning letters</t>
    <phoneticPr fontId="1" type="noConversion"/>
  </si>
  <si>
    <t>Rate of business operations applied by quality management system (QMS)</t>
    <phoneticPr fontId="1" type="noConversion"/>
  </si>
  <si>
    <t>Percentage of significant product and service categories for which health and safety impacts are assessed
for improvement</t>
    <phoneticPr fontId="1" type="noConversion"/>
  </si>
  <si>
    <t>Number of non-compliance incidents with regulations resulting in a warning
concerning the health and safety impacts of products and services</t>
    <phoneticPr fontId="1" type="noConversion"/>
  </si>
  <si>
    <t>Number of non-compliance incidents with voluntary codes
concerning the health and safety impacts of products and services</t>
    <phoneticPr fontId="1" type="noConversion"/>
  </si>
  <si>
    <t>Number of non-compliance incidents with regulations resulting in a fine or penalty
concerning the health and safety impacts of products and services</t>
    <phoneticPr fontId="1" type="noConversion"/>
  </si>
  <si>
    <t>No part-time employees</t>
    <phoneticPr fontId="1" type="noConversion"/>
  </si>
  <si>
    <t>Employees of suppliers working within our company</t>
    <phoneticPr fontId="1" type="noConversion"/>
  </si>
  <si>
    <t>No junior-level managers</t>
    <phoneticPr fontId="1" type="noConversion"/>
  </si>
  <si>
    <t>(Domestic) 503 out of 1,011 employees = 49.75% 
(Consolidated) 513 out of 1,034 employees = 49.6%</t>
    <phoneticPr fontId="1" type="noConversion"/>
  </si>
  <si>
    <t>Employees who actually returned to work on their scheduled return date
(Based on parental leave documentation)</t>
    <phoneticPr fontId="1" type="noConversion"/>
  </si>
  <si>
    <t>Samsung Bioepis 2025 ESG Data book_ Biopharmaceutical Metrics</t>
    <phoneticPr fontId="1" type="noConversion"/>
  </si>
  <si>
    <t>By 2024, all maternity leave users are female employees</t>
    <phoneticPr fontId="1" type="noConversion"/>
  </si>
  <si>
    <t>For new employees</t>
    <phoneticPr fontId="1" type="noConversion"/>
  </si>
  <si>
    <t>For R&amp;D positions</t>
    <phoneticPr fontId="1" type="noConversion"/>
  </si>
  <si>
    <t>Total number of regulatory authorities' inspections to Samsung Bioepis</t>
    <phoneticPr fontId="1" type="noConversion"/>
  </si>
  <si>
    <t>Include consumption at the Netherlands subsidiary since 2024</t>
    <phoneticPr fontId="1" type="noConversion"/>
  </si>
  <si>
    <t>Direct GHG emissions against consolidated revenue</t>
    <phoneticPr fontId="1" type="noConversion"/>
  </si>
  <si>
    <t>The baseline for direct GHG emissions is 2022</t>
    <phoneticPr fontId="1" type="noConversion"/>
  </si>
  <si>
    <t>Includes comsumptionat the Netherlands and Brazilian subsidiaries since 2024</t>
    <phoneticPr fontId="1" type="noConversion"/>
  </si>
  <si>
    <t>Indirect GHG emissions against consolidated revenue</t>
    <phoneticPr fontId="1" type="noConversion"/>
  </si>
  <si>
    <t>Direct/indirect GHG emissions against consolidated revenue</t>
    <phoneticPr fontId="1" type="noConversion"/>
  </si>
  <si>
    <t>Aggregated and reported since 2024</t>
    <phoneticPr fontId="1" type="noConversion"/>
  </si>
  <si>
    <t xml:space="preserve">Indirect GHG emissions from supply chains against consolidated revenue </t>
    <phoneticPr fontId="1" type="noConversion"/>
  </si>
  <si>
    <t>Total energy consumption against consolidated revenue</t>
    <phoneticPr fontId="1" type="noConversion"/>
  </si>
  <si>
    <t>On-site photovoltaic power generation initiated in December 2022</t>
    <phoneticPr fontId="1" type="noConversion"/>
  </si>
  <si>
    <t>Renewable energy consumption/Total energy consumption</t>
    <phoneticPr fontId="1" type="noConversion"/>
  </si>
  <si>
    <t>Include consumption at the Netherlands subsidiary from 2024</t>
    <phoneticPr fontId="1" type="noConversion"/>
  </si>
  <si>
    <t>Include consumption at the Netherlands and Brazilian subsidiaries from 2024</t>
    <phoneticPr fontId="1" type="noConversion"/>
  </si>
  <si>
    <t>Renewable energy consumption/Total electricity consumption</t>
    <phoneticPr fontId="1" type="noConversion"/>
  </si>
  <si>
    <t xml:space="preserve">Exclusively from tap water </t>
    <phoneticPr fontId="1" type="noConversion"/>
  </si>
  <si>
    <t>Exclusively composed of wastewater from laboratories, released into the sewer system after treatment in accordance with legal standards</t>
    <phoneticPr fontId="1" type="noConversion"/>
  </si>
  <si>
    <t>Water withdrawal against consolidated revenue</t>
    <phoneticPr fontId="1" type="noConversion"/>
  </si>
  <si>
    <t xml:space="preserve">Inaugural reporting in 2024 </t>
    <phoneticPr fontId="1" type="noConversion"/>
  </si>
  <si>
    <t>Water polluants generated against consolidated revenue</t>
    <phoneticPr fontId="1" type="noConversion"/>
  </si>
  <si>
    <t xml:space="preserve">Air pollutants generated against consolidated revenue </t>
    <phoneticPr fontId="1" type="noConversion"/>
  </si>
  <si>
    <t xml:space="preserve">Food waste treated has been aggregated since 2022 </t>
    <phoneticPr fontId="1" type="noConversion"/>
  </si>
  <si>
    <t xml:space="preserve">Domestic waste treated has been aggregated since 2022 </t>
    <phoneticPr fontId="1" type="noConversion"/>
  </si>
  <si>
    <t xml:space="preserve">Change in previously reported data due to waste data newly aggregated </t>
    <phoneticPr fontId="1" type="noConversion"/>
  </si>
  <si>
    <t>Change in previously reported data due to waste data newly aggregated</t>
    <phoneticPr fontId="1" type="noConversion"/>
  </si>
  <si>
    <r>
      <t>1) Based on 'Land area' in the Building ledger: 42,639.8m</t>
    </r>
    <r>
      <rPr>
        <vertAlign val="superscript"/>
        <sz val="8"/>
        <color theme="1"/>
        <rFont val="맑은 고딕"/>
        <family val="3"/>
        <charset val="129"/>
        <scheme val="minor"/>
      </rPr>
      <t>2</t>
    </r>
    <r>
      <rPr>
        <sz val="8"/>
        <color theme="1"/>
        <rFont val="맑은 고딕"/>
        <family val="3"/>
        <charset val="129"/>
        <scheme val="minor"/>
      </rPr>
      <t xml:space="preserve">
2) Unit converted to 'Hectare'</t>
    </r>
    <phoneticPr fontId="1" type="noConversion"/>
  </si>
  <si>
    <t>Within a 25km radius of operation site,
Shihwa Lake (4,380ha), Yeongjong Island (12,570ha), etc.</t>
    <phoneticPr fontId="1" type="noConversion"/>
  </si>
  <si>
    <t>1) The classification criteria in Samsung Biologics’ annual report were restructured to align with Samsung Bioepis’ criteria.
2) Development 1,2 division
3) Proportion of R&amp;D workforce: 57.8%</t>
    <phoneticPr fontId="1" type="noConversion"/>
  </si>
  <si>
    <t>Manufacturing job</t>
    <phoneticPr fontId="1" type="noConversion"/>
  </si>
  <si>
    <t xml:space="preserve">We do not operate our own manufacturing facilities and therefore hire no manufacturing employees. </t>
    <phoneticPr fontId="1" type="noConversion"/>
  </si>
  <si>
    <t>We do not separately hire other job functions</t>
    <phoneticPr fontId="1" type="noConversion"/>
  </si>
  <si>
    <t>Development 1,2 Division, Quality &amp; safety Team</t>
    <phoneticPr fontId="1" type="noConversion"/>
  </si>
  <si>
    <t>Commercial Division</t>
    <phoneticPr fontId="1" type="noConversion"/>
  </si>
  <si>
    <t>Employees with children under the age of 12 (based on Samsung Group criteria)</t>
    <phoneticPr fontId="1" type="noConversion"/>
  </si>
  <si>
    <t>1) Proportion of employees who actually returned to work on their scheduled date of return
2) The number and proportion were calculated based on employees who took or returned from leave within the reporting year until the previous year’s report, resulting in numerical discrepancies accordingly</t>
    <phoneticPr fontId="1" type="noConversion"/>
  </si>
  <si>
    <t xml:space="preserve">Same as above </t>
    <phoneticPr fontId="1" type="noConversion"/>
  </si>
  <si>
    <t xml:space="preserve">A pay gap is attributable to the relatively high proportion of male employees in senior positions such as executives and managers </t>
    <phoneticPr fontId="1" type="noConversion"/>
  </si>
  <si>
    <t>Annually (~2022) / twice a year (2023~ )</t>
    <phoneticPr fontId="1" type="noConversion"/>
  </si>
  <si>
    <t>[Total revenue-{(cost of sales+SG&amp;A expense) - total employee related expenses)}]
/ total employee related expenses</t>
    <phoneticPr fontId="1" type="noConversion"/>
  </si>
  <si>
    <t>For executives and managers (team leader), team leader candidates</t>
    <phoneticPr fontId="1" type="noConversion"/>
  </si>
  <si>
    <t>Number of supplier workers: 167/145/163/166 (2021~2024)</t>
    <phoneticPr fontId="1" type="noConversion"/>
  </si>
  <si>
    <t>Increased emissions due to the calculation and integration of Scope 3 emissions in 2024</t>
    <phoneticPr fontId="1" type="noConversion"/>
  </si>
  <si>
    <t xml:space="preserve">Board members and heads of overseas subsidiaries </t>
    <phoneticPr fontId="1" type="noConversion"/>
  </si>
  <si>
    <t>Engaged with 738 employees out of 748 employees targeted (98.7%)</t>
    <phoneticPr fontId="1" type="noConversion"/>
  </si>
  <si>
    <t>R&amp;D expentures against consolidated revenue</t>
    <phoneticPr fontId="1" type="noConversion"/>
  </si>
  <si>
    <t xml:space="preserve">1) The classification criteria in Samsung Biologics’ annual report were restructured to align with Samsung Bioepis’ criteria.
2) Change in 2022 and 2023 data due to the revision of R&amp;D personnel counting criteria </t>
    <phoneticPr fontId="1" type="noConversion"/>
  </si>
  <si>
    <t xml:space="preserve">Number of employees based on the country where corporate income tax is substantively paid (Republic of Korea) </t>
    <phoneticPr fontId="1" type="noConversion"/>
  </si>
  <si>
    <t xml:space="preserve">1) Total number of audits executed Samsung Bioepis' audit to suppliers
2) Change in 2022 and 2023 data due to additional discovery of supplier inspection records </t>
    <phoneticPr fontId="1" type="noConversion"/>
  </si>
  <si>
    <t>Business entity criteria: Samsung Bioepis only
(Overseas subsidiaries are not considered as separate business entities)</t>
    <phoneticPr fontId="1" type="noConversion"/>
  </si>
  <si>
    <t>(C15) End-of-life treatment of sold products</t>
    <phoneticPr fontId="1" type="noConversion"/>
  </si>
  <si>
    <t>(C1) Purchased goods and service</t>
    <phoneticPr fontId="1" type="noConversion"/>
  </si>
  <si>
    <t>(C3) Fuel and energy related activities not included in scope 1&amp;2</t>
    <phoneticPr fontId="1" type="noConversion"/>
  </si>
  <si>
    <t>Municipal water</t>
    <phoneticPr fontId="1" type="noConversion"/>
  </si>
  <si>
    <t>Turning off half of lights in the office corridors</t>
    <phoneticPr fontId="1" type="noConversion"/>
  </si>
  <si>
    <t>Litigations</t>
    <phoneticPr fontId="1" type="noConversion"/>
  </si>
  <si>
    <t>1) Based on domestic employees, exclude workers not affiliated wth the Company
2) All data up to row 62 refers to domestic employees only
3) While the quantitative data from the previous year include non-affiliated workers and hence result in numerical discrepancies, the outcome remains consistent when included</t>
    <phoneticPr fontId="1" type="noConversion"/>
  </si>
  <si>
    <r>
      <t xml:space="preserve">Restated the data to correct errors in 2023 data (446 persons </t>
    </r>
    <r>
      <rPr>
        <sz val="9"/>
        <rFont val="맑은 고딕"/>
        <family val="2"/>
        <charset val="129"/>
      </rPr>
      <t>→</t>
    </r>
    <r>
      <rPr>
        <sz val="9"/>
        <rFont val="맑은 고딕"/>
        <family val="3"/>
        <charset val="129"/>
        <scheme val="minor"/>
      </rPr>
      <t xml:space="preserve"> 442 persons) </t>
    </r>
    <phoneticPr fontId="1" type="noConversion"/>
  </si>
  <si>
    <r>
      <t xml:space="preserve">Restated the data to correct errors in 2023 data (462 persons </t>
    </r>
    <r>
      <rPr>
        <sz val="9"/>
        <rFont val="맑은 고딕"/>
        <family val="2"/>
        <charset val="129"/>
      </rPr>
      <t>→</t>
    </r>
    <r>
      <rPr>
        <sz val="9"/>
        <rFont val="맑은 고딕"/>
        <family val="3"/>
        <charset val="129"/>
        <scheme val="minor"/>
      </rPr>
      <t xml:space="preserve"> 466 persons) </t>
    </r>
    <phoneticPr fontId="1" type="noConversion"/>
  </si>
  <si>
    <t>2022, 2023 results changed due to change in social value aggregation criteria</t>
    <phoneticPr fontId="1" type="noConversion"/>
  </si>
  <si>
    <t>1) Based on annual average exchange rate
2) Source: Economic Statistics System of B.O.K (Bank of Korea)
3) 1 USD= 1,291.16 KRW (2022) / 1,305.41 KRW (2023) / 1,363.98 KRW (2024)</t>
    <phoneticPr fontId="1" type="noConversion"/>
  </si>
  <si>
    <t>Job competency training for employees</t>
    <phoneticPr fontId="1" type="noConversion"/>
  </si>
  <si>
    <t>For R&amp;D leader positions</t>
    <phoneticPr fontId="1" type="noConversion"/>
  </si>
  <si>
    <t>For all R&amp;D departments</t>
    <phoneticPr fontId="1" type="noConversion"/>
  </si>
  <si>
    <t>Total monetary value of financial assistance received by the organization from any government</t>
    <phoneticPr fontId="1" type="noConversion"/>
  </si>
  <si>
    <t>KRW trillion
(USD billion)</t>
    <phoneticPr fontId="1" type="noConversion"/>
  </si>
  <si>
    <t>2.5
(USD 1.9B)</t>
    <phoneticPr fontId="1" type="noConversion"/>
  </si>
  <si>
    <t>4.7
(USD 3.5B)</t>
    <phoneticPr fontId="1" type="noConversion"/>
  </si>
  <si>
    <t xml:space="preserve">(Estimated) Number of patients reached
 = annual sales volume / annual doses administered
</t>
    <phoneticPr fontId="1" type="noConversion"/>
  </si>
  <si>
    <t>(Estimated) Evaluation target among countries supplying products
 : 10 countries in 2023, 18 countries in 2024 
  1 USD = 1,305.41 KRW (2023) / 1,363.98 KRW (2024))</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</si>
</sst>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
    <numFmt numFmtId="177" formatCode="#,##0_);[Red]\(#,##0\)"/>
    <numFmt numFmtId="178" formatCode="0.00_);[Red]\(0.00\)"/>
    <numFmt numFmtId="179" formatCode="#,##0.000_ "/>
    <numFmt numFmtId="180" formatCode="#,##0.00_ "/>
    <numFmt numFmtId="181" formatCode="#,##0.00_);[Red]\(#,##0.00\)"/>
    <numFmt numFmtId="182" formatCode="#,##0_ "/>
    <numFmt numFmtId="183" formatCode="#,##0.0_);[Red]\(#,##0.0\)"/>
    <numFmt numFmtId="184" formatCode="#,##0.0_ "/>
    <numFmt numFmtId="185" formatCode="0_);[Red]\(0\)"/>
    <numFmt numFmtId="186" formatCode="#,##0.00000_ "/>
    <numFmt numFmtId="187" formatCode="0.0"/>
  </numFmts>
  <fonts count="21" x14ac:knownFonts="1">
    <font>
      <sz val="11"/>
      <color theme="1"/>
      <name val="맑은 고딕"/>
      <family val="2"/>
      <charset val="129"/>
      <scheme val="minor"/>
    </font>
    <font>
      <sz val="8"/>
      <name val="맑은 고딕"/>
      <family val="2"/>
      <charset val="129"/>
      <scheme val="minor"/>
    </font>
    <font>
      <b/>
      <sz val="11"/>
      <color theme="1"/>
      <name val="맑은 고딕"/>
      <family val="3"/>
      <charset val="129"/>
      <scheme val="minor"/>
    </font>
    <font>
      <sz val="11"/>
      <color theme="1"/>
      <name val="맑은 고딕"/>
      <family val="2"/>
      <charset val="129"/>
      <scheme val="minor"/>
    </font>
    <font>
      <sz val="10"/>
      <color theme="1"/>
      <name val="맑은 고딕"/>
      <family val="3"/>
      <charset val="129"/>
      <scheme val="minor"/>
    </font>
    <font>
      <b/>
      <sz val="10"/>
      <color theme="1"/>
      <name val="맑은 고딕"/>
      <family val="3"/>
      <charset val="129"/>
      <scheme val="minor"/>
    </font>
    <font>
      <sz val="10"/>
      <color theme="1"/>
      <name val="맑은 고딕"/>
      <family val="3"/>
      <charset val="129"/>
    </font>
    <font>
      <sz val="10"/>
      <name val="맑은 고딕"/>
      <family val="3"/>
      <charset val="129"/>
      <scheme val="minor"/>
    </font>
    <font>
      <b/>
      <sz val="10"/>
      <color theme="0"/>
      <name val="맑은 고딕"/>
      <family val="3"/>
      <charset val="129"/>
      <scheme val="minor"/>
    </font>
    <font>
      <sz val="10"/>
      <color theme="1"/>
      <name val="맑은 고딕"/>
      <family val="2"/>
      <charset val="129"/>
      <scheme val="minor"/>
    </font>
    <font>
      <sz val="9"/>
      <color theme="1"/>
      <name val="맑은 고딕"/>
      <family val="3"/>
      <charset val="129"/>
      <scheme val="minor"/>
    </font>
    <font>
      <b/>
      <sz val="9"/>
      <color theme="0"/>
      <name val="맑은 고딕"/>
      <family val="3"/>
      <charset val="129"/>
      <scheme val="minor"/>
    </font>
    <font>
      <b/>
      <vertAlign val="superscript"/>
      <sz val="11"/>
      <color theme="1"/>
      <name val="맑은 고딕"/>
      <family val="3"/>
      <charset val="129"/>
      <scheme val="minor"/>
    </font>
    <font>
      <sz val="9"/>
      <name val="맑은 고딕"/>
      <family val="3"/>
      <charset val="129"/>
      <scheme val="minor"/>
    </font>
    <font>
      <sz val="8"/>
      <name val="맑은 고딕"/>
      <family val="3"/>
      <charset val="129"/>
      <scheme val="minor"/>
    </font>
    <font>
      <sz val="8"/>
      <color theme="1"/>
      <name val="맑은 고딕"/>
      <family val="3"/>
      <charset val="129"/>
      <scheme val="minor"/>
    </font>
    <font>
      <sz val="9.5"/>
      <name val="맑은 고딕"/>
      <family val="3"/>
      <charset val="129"/>
      <scheme val="minor"/>
    </font>
    <font>
      <sz val="11"/>
      <color theme="1"/>
      <name val="맑은 고딕"/>
      <family val="2"/>
      <scheme val="minor"/>
    </font>
    <font>
      <sz val="9"/>
      <color theme="1"/>
      <name val="맑은 고딕"/>
      <family val="2"/>
      <charset val="129"/>
      <scheme val="minor"/>
    </font>
    <font>
      <vertAlign val="superscript"/>
      <sz val="8"/>
      <color theme="1"/>
      <name val="맑은 고딕"/>
      <family val="3"/>
      <charset val="129"/>
      <scheme val="minor"/>
    </font>
    <font>
      <sz val="9"/>
      <name val="맑은 고딕"/>
      <family val="2"/>
      <charset val="129"/>
    </font>
  </fonts>
  <fills count="5">
    <fill>
      <patternFill patternType="none"/>
    </fill>
    <fill>
      <patternFill patternType="gray125"/>
    </fill>
    <fill>
      <patternFill patternType="solid">
        <fgColor rgb="FF1428A0"/>
        <bgColor indexed="64"/>
      </patternFill>
    </fill>
    <fill>
      <patternFill patternType="solid">
        <fgColor theme="3" tint="0.89999084444715716"/>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s>
  <cellStyleXfs count="3">
    <xf numFmtId="0" fontId="0" fillId="0" borderId="0">
      <alignment vertical="center"/>
    </xf>
    <xf numFmtId="0" fontId="3" fillId="0" borderId="0">
      <alignment vertical="center"/>
    </xf>
    <xf numFmtId="0" fontId="17" fillId="0" borderId="0"/>
  </cellStyleXfs>
  <cellXfs count="216">
    <xf numFmtId="0" fontId="0" fillId="0" borderId="0" xfId="0">
      <alignment vertical="center"/>
    </xf>
    <xf numFmtId="0" fontId="9" fillId="0" borderId="0" xfId="0" applyFont="1">
      <alignment vertical="center"/>
    </xf>
    <xf numFmtId="0" fontId="10" fillId="0" borderId="0" xfId="0" applyFont="1" applyAlignment="1">
      <alignment horizontal="center" vertical="center"/>
    </xf>
    <xf numFmtId="0" fontId="10" fillId="0" borderId="0" xfId="0" applyFont="1">
      <alignment vertical="center"/>
    </xf>
    <xf numFmtId="0" fontId="10" fillId="0" borderId="1" xfId="0" applyFont="1" applyBorder="1">
      <alignment vertical="center"/>
    </xf>
    <xf numFmtId="0" fontId="7" fillId="4" borderId="1" xfId="0" applyFont="1" applyFill="1" applyBorder="1">
      <alignment vertical="center"/>
    </xf>
    <xf numFmtId="0" fontId="13" fillId="4" borderId="1" xfId="0" applyFont="1" applyFill="1" applyBorder="1" applyAlignment="1">
      <alignment horizontal="center" vertical="center"/>
    </xf>
    <xf numFmtId="184" fontId="7" fillId="4" borderId="1" xfId="0" applyNumberFormat="1" applyFont="1" applyFill="1" applyBorder="1">
      <alignment vertical="center"/>
    </xf>
    <xf numFmtId="0" fontId="13" fillId="4" borderId="1" xfId="0" applyFont="1" applyFill="1" applyBorder="1">
      <alignment vertical="center"/>
    </xf>
    <xf numFmtId="180" fontId="7" fillId="4" borderId="1" xfId="0" applyNumberFormat="1" applyFont="1" applyFill="1" applyBorder="1">
      <alignment vertical="center"/>
    </xf>
    <xf numFmtId="0" fontId="9" fillId="4" borderId="1" xfId="0" applyFont="1" applyFill="1" applyBorder="1">
      <alignment vertical="center"/>
    </xf>
    <xf numFmtId="0" fontId="10" fillId="4" borderId="1" xfId="0" applyFont="1" applyFill="1" applyBorder="1" applyAlignment="1">
      <alignment horizontal="center" vertical="center"/>
    </xf>
    <xf numFmtId="184" fontId="9" fillId="4" borderId="1" xfId="0" applyNumberFormat="1" applyFont="1" applyFill="1" applyBorder="1">
      <alignment vertical="center"/>
    </xf>
    <xf numFmtId="0" fontId="10" fillId="4" borderId="1" xfId="0" applyFont="1" applyFill="1" applyBorder="1">
      <alignment vertical="center"/>
    </xf>
    <xf numFmtId="180" fontId="9" fillId="4" borderId="1" xfId="0" applyNumberFormat="1" applyFont="1" applyFill="1" applyBorder="1">
      <alignment vertical="center"/>
    </xf>
    <xf numFmtId="185" fontId="9" fillId="4" borderId="1" xfId="0" applyNumberFormat="1" applyFont="1" applyFill="1" applyBorder="1">
      <alignment vertical="center"/>
    </xf>
    <xf numFmtId="178" fontId="9" fillId="4" borderId="1" xfId="0" applyNumberFormat="1" applyFont="1" applyFill="1" applyBorder="1">
      <alignment vertical="center"/>
    </xf>
    <xf numFmtId="180" fontId="9" fillId="4" borderId="1" xfId="0" applyNumberFormat="1" applyFont="1" applyFill="1" applyBorder="1" applyAlignment="1">
      <alignment horizontal="right" vertical="center"/>
    </xf>
    <xf numFmtId="183" fontId="9" fillId="4" borderId="1" xfId="0" applyNumberFormat="1" applyFont="1" applyFill="1" applyBorder="1">
      <alignment vertical="center"/>
    </xf>
    <xf numFmtId="0" fontId="9" fillId="4" borderId="1" xfId="0" applyFont="1" applyFill="1" applyBorder="1" applyAlignment="1">
      <alignment horizontal="left" vertical="center"/>
    </xf>
    <xf numFmtId="180" fontId="7" fillId="4" borderId="1" xfId="0" applyNumberFormat="1" applyFont="1" applyFill="1" applyBorder="1" applyAlignment="1">
      <alignment horizontal="center" vertical="center"/>
    </xf>
    <xf numFmtId="182" fontId="7" fillId="4" borderId="1" xfId="0" applyNumberFormat="1" applyFont="1" applyFill="1" applyBorder="1" applyAlignment="1">
      <alignment horizontal="center" vertical="center"/>
    </xf>
    <xf numFmtId="182" fontId="7" fillId="4" borderId="1" xfId="0" applyNumberFormat="1" applyFont="1" applyFill="1" applyBorder="1">
      <alignment vertical="center"/>
    </xf>
    <xf numFmtId="185" fontId="7" fillId="4" borderId="1" xfId="0" applyNumberFormat="1" applyFont="1" applyFill="1" applyBorder="1" applyAlignment="1">
      <alignment horizontal="center" vertical="center"/>
    </xf>
    <xf numFmtId="0" fontId="9" fillId="0" borderId="0" xfId="0" applyFont="1" applyBorder="1">
      <alignment vertical="center"/>
    </xf>
    <xf numFmtId="0" fontId="7" fillId="4" borderId="0" xfId="0" applyFont="1" applyFill="1" applyBorder="1">
      <alignment vertical="center"/>
    </xf>
    <xf numFmtId="0" fontId="9" fillId="4" borderId="0" xfId="0" applyFont="1" applyFill="1" applyBorder="1">
      <alignment vertical="center"/>
    </xf>
    <xf numFmtId="0" fontId="4" fillId="0" borderId="8" xfId="0" applyFont="1" applyBorder="1">
      <alignment vertical="center"/>
    </xf>
    <xf numFmtId="0" fontId="9" fillId="0" borderId="9" xfId="0" applyFont="1" applyBorder="1">
      <alignment vertical="center"/>
    </xf>
    <xf numFmtId="0" fontId="10" fillId="0" borderId="9" xfId="0" applyFont="1" applyBorder="1" applyAlignment="1">
      <alignment horizontal="center" vertical="center"/>
    </xf>
    <xf numFmtId="0" fontId="4" fillId="0" borderId="11" xfId="0" applyFont="1" applyBorder="1">
      <alignment vertical="center"/>
    </xf>
    <xf numFmtId="0" fontId="4" fillId="0" borderId="12" xfId="0" applyFont="1" applyBorder="1">
      <alignment vertical="center"/>
    </xf>
    <xf numFmtId="0" fontId="7" fillId="4" borderId="2" xfId="0" applyFont="1" applyFill="1" applyBorder="1">
      <alignment vertical="center"/>
    </xf>
    <xf numFmtId="0" fontId="7" fillId="4" borderId="9" xfId="0" applyFont="1" applyFill="1" applyBorder="1">
      <alignment vertical="center"/>
    </xf>
    <xf numFmtId="0" fontId="13" fillId="4" borderId="9" xfId="0" applyFont="1" applyFill="1" applyBorder="1" applyAlignment="1">
      <alignment horizontal="center" vertical="center"/>
    </xf>
    <xf numFmtId="0" fontId="4" fillId="0" borderId="13" xfId="0" applyFont="1" applyBorder="1">
      <alignment vertical="center"/>
    </xf>
    <xf numFmtId="0" fontId="7" fillId="4" borderId="8" xfId="0" applyFont="1" applyFill="1" applyBorder="1">
      <alignment vertical="center"/>
    </xf>
    <xf numFmtId="0" fontId="7" fillId="4" borderId="11" xfId="0" applyFont="1" applyFill="1" applyBorder="1">
      <alignment vertical="center"/>
    </xf>
    <xf numFmtId="0" fontId="7" fillId="4" borderId="12" xfId="0" applyFont="1" applyFill="1" applyBorder="1">
      <alignment vertical="center"/>
    </xf>
    <xf numFmtId="0" fontId="7" fillId="4" borderId="13" xfId="0" applyFont="1" applyFill="1" applyBorder="1">
      <alignment vertical="center"/>
    </xf>
    <xf numFmtId="0" fontId="7" fillId="4" borderId="3" xfId="0" applyFont="1" applyFill="1" applyBorder="1">
      <alignment vertical="center"/>
    </xf>
    <xf numFmtId="179" fontId="7" fillId="4" borderId="1" xfId="0" applyNumberFormat="1" applyFont="1" applyFill="1" applyBorder="1">
      <alignment vertical="center"/>
    </xf>
    <xf numFmtId="184" fontId="7" fillId="4" borderId="1" xfId="0" applyNumberFormat="1" applyFont="1" applyFill="1" applyBorder="1" applyAlignment="1">
      <alignment horizontal="center" vertical="center"/>
    </xf>
    <xf numFmtId="0" fontId="7" fillId="4" borderId="14" xfId="0" applyFont="1" applyFill="1" applyBorder="1">
      <alignment vertical="center"/>
    </xf>
    <xf numFmtId="0" fontId="7" fillId="4" borderId="10" xfId="0" applyFont="1" applyFill="1" applyBorder="1">
      <alignment vertical="center"/>
    </xf>
    <xf numFmtId="0" fontId="7" fillId="4" borderId="6" xfId="0" applyFont="1" applyFill="1" applyBorder="1">
      <alignment vertical="center"/>
    </xf>
    <xf numFmtId="0" fontId="7" fillId="4" borderId="15" xfId="0" applyFont="1" applyFill="1" applyBorder="1">
      <alignment vertical="center"/>
    </xf>
    <xf numFmtId="0" fontId="7" fillId="4" borderId="5" xfId="0" applyFont="1" applyFill="1" applyBorder="1">
      <alignment vertical="center"/>
    </xf>
    <xf numFmtId="0" fontId="9" fillId="0" borderId="15" xfId="0" applyFont="1" applyBorder="1">
      <alignment vertical="center"/>
    </xf>
    <xf numFmtId="0" fontId="9" fillId="0" borderId="5" xfId="0" applyFont="1" applyBorder="1">
      <alignment vertical="center"/>
    </xf>
    <xf numFmtId="184" fontId="7" fillId="4" borderId="13" xfId="0" applyNumberFormat="1" applyFont="1" applyFill="1" applyBorder="1">
      <alignment vertical="center"/>
    </xf>
    <xf numFmtId="180" fontId="7" fillId="4" borderId="13" xfId="0" applyNumberFormat="1" applyFont="1" applyFill="1" applyBorder="1">
      <alignment vertical="center"/>
    </xf>
    <xf numFmtId="179" fontId="7" fillId="4" borderId="13" xfId="0" applyNumberFormat="1" applyFont="1" applyFill="1" applyBorder="1">
      <alignment vertical="center"/>
    </xf>
    <xf numFmtId="0" fontId="13" fillId="4" borderId="14" xfId="0" applyFont="1" applyFill="1" applyBorder="1" applyAlignment="1">
      <alignment horizontal="center" vertical="center"/>
    </xf>
    <xf numFmtId="184" fontId="13" fillId="4" borderId="1" xfId="0" applyNumberFormat="1" applyFont="1" applyFill="1" applyBorder="1" applyAlignment="1">
      <alignment horizontal="center" vertical="center"/>
    </xf>
    <xf numFmtId="0" fontId="4" fillId="4" borderId="8" xfId="0" applyFont="1" applyFill="1" applyBorder="1">
      <alignment vertical="center"/>
    </xf>
    <xf numFmtId="0" fontId="9" fillId="4" borderId="9" xfId="0" applyFont="1" applyFill="1" applyBorder="1">
      <alignment vertical="center"/>
    </xf>
    <xf numFmtId="0" fontId="10" fillId="4" borderId="9" xfId="0" applyFont="1" applyFill="1" applyBorder="1" applyAlignment="1">
      <alignment horizontal="center" vertical="center"/>
    </xf>
    <xf numFmtId="181" fontId="9" fillId="4" borderId="9" xfId="0" applyNumberFormat="1" applyFont="1" applyFill="1" applyBorder="1">
      <alignment vertical="center"/>
    </xf>
    <xf numFmtId="0" fontId="4" fillId="4" borderId="11" xfId="0" applyFont="1" applyFill="1" applyBorder="1">
      <alignment vertical="center"/>
    </xf>
    <xf numFmtId="0" fontId="4" fillId="4" borderId="12" xfId="0" applyFont="1" applyFill="1" applyBorder="1">
      <alignment vertical="center"/>
    </xf>
    <xf numFmtId="0" fontId="9" fillId="4" borderId="8" xfId="0" applyFont="1" applyFill="1" applyBorder="1">
      <alignment vertical="center"/>
    </xf>
    <xf numFmtId="0" fontId="9" fillId="4" borderId="11" xfId="0" applyFont="1" applyFill="1" applyBorder="1">
      <alignment vertical="center"/>
    </xf>
    <xf numFmtId="0" fontId="9" fillId="4" borderId="12" xfId="0" applyFont="1" applyFill="1" applyBorder="1">
      <alignment vertical="center"/>
    </xf>
    <xf numFmtId="0" fontId="9" fillId="4" borderId="10" xfId="0" applyFont="1" applyFill="1" applyBorder="1">
      <alignment vertical="center"/>
    </xf>
    <xf numFmtId="0" fontId="9" fillId="4" borderId="5" xfId="0" applyFont="1" applyFill="1" applyBorder="1" applyAlignment="1">
      <alignment horizontal="left" vertical="center"/>
    </xf>
    <xf numFmtId="180" fontId="9" fillId="4" borderId="9" xfId="0" applyNumberFormat="1" applyFont="1" applyFill="1" applyBorder="1">
      <alignment vertical="center"/>
    </xf>
    <xf numFmtId="0" fontId="9" fillId="4" borderId="9" xfId="0" applyFont="1" applyFill="1" applyBorder="1" applyAlignment="1">
      <alignment horizontal="left" vertical="center"/>
    </xf>
    <xf numFmtId="184" fontId="9" fillId="4" borderId="9" xfId="0" applyNumberFormat="1" applyFont="1" applyFill="1" applyBorder="1">
      <alignment vertical="center"/>
    </xf>
    <xf numFmtId="0" fontId="9" fillId="4" borderId="13" xfId="0" applyFont="1" applyFill="1" applyBorder="1">
      <alignment vertical="center"/>
    </xf>
    <xf numFmtId="0" fontId="9" fillId="4" borderId="14" xfId="0" applyFont="1" applyFill="1" applyBorder="1">
      <alignment vertical="center"/>
    </xf>
    <xf numFmtId="0" fontId="9" fillId="4" borderId="10" xfId="0" applyFont="1" applyFill="1" applyBorder="1" applyAlignment="1">
      <alignment horizontal="left" vertical="center"/>
    </xf>
    <xf numFmtId="0" fontId="9" fillId="4" borderId="6" xfId="0" applyFont="1" applyFill="1" applyBorder="1">
      <alignment vertical="center"/>
    </xf>
    <xf numFmtId="0" fontId="9" fillId="4" borderId="5" xfId="0" applyFont="1" applyFill="1" applyBorder="1">
      <alignment vertical="center"/>
    </xf>
    <xf numFmtId="0" fontId="4" fillId="4" borderId="13" xfId="0" applyFont="1" applyFill="1" applyBorder="1">
      <alignment vertical="center"/>
    </xf>
    <xf numFmtId="0" fontId="9" fillId="4" borderId="3" xfId="0" applyFont="1" applyFill="1" applyBorder="1">
      <alignment vertical="center"/>
    </xf>
    <xf numFmtId="176" fontId="4" fillId="4" borderId="1" xfId="0" applyNumberFormat="1" applyFont="1" applyFill="1" applyBorder="1" applyAlignment="1">
      <alignment horizontal="center" vertical="center"/>
    </xf>
    <xf numFmtId="187" fontId="4" fillId="4" borderId="1" xfId="0" applyNumberFormat="1" applyFont="1" applyFill="1" applyBorder="1">
      <alignment vertical="center"/>
    </xf>
    <xf numFmtId="0" fontId="9" fillId="0" borderId="1" xfId="0" applyFont="1" applyBorder="1">
      <alignment vertical="center"/>
    </xf>
    <xf numFmtId="0" fontId="9" fillId="0" borderId="1" xfId="0" applyFont="1" applyBorder="1" applyAlignment="1">
      <alignment horizontal="center" vertical="center"/>
    </xf>
    <xf numFmtId="184" fontId="7" fillId="4" borderId="9" xfId="0" applyNumberFormat="1" applyFont="1" applyFill="1" applyBorder="1">
      <alignment vertical="center"/>
    </xf>
    <xf numFmtId="184" fontId="7" fillId="4" borderId="10" xfId="0" applyNumberFormat="1" applyFont="1" applyFill="1" applyBorder="1">
      <alignment vertical="center"/>
    </xf>
    <xf numFmtId="0" fontId="9" fillId="0" borderId="11" xfId="0" applyFont="1" applyBorder="1">
      <alignment vertical="center"/>
    </xf>
    <xf numFmtId="0" fontId="7" fillId="4" borderId="4" xfId="0" applyFont="1" applyFill="1" applyBorder="1">
      <alignment vertical="center"/>
    </xf>
    <xf numFmtId="0" fontId="9" fillId="0" borderId="8" xfId="0" applyFont="1" applyBorder="1">
      <alignment vertical="center"/>
    </xf>
    <xf numFmtId="0" fontId="9" fillId="0" borderId="12" xfId="0" applyFont="1" applyBorder="1">
      <alignment vertical="center"/>
    </xf>
    <xf numFmtId="182" fontId="9" fillId="0" borderId="1" xfId="0" applyNumberFormat="1" applyFont="1" applyBorder="1">
      <alignment vertical="center"/>
    </xf>
    <xf numFmtId="177" fontId="9" fillId="0" borderId="1" xfId="0" applyNumberFormat="1" applyFont="1" applyBorder="1">
      <alignment vertical="center"/>
    </xf>
    <xf numFmtId="0" fontId="5" fillId="3" borderId="13" xfId="0" applyFont="1" applyFill="1" applyBorder="1">
      <alignment vertical="center"/>
    </xf>
    <xf numFmtId="0" fontId="5" fillId="3" borderId="3" xfId="0" applyFont="1" applyFill="1" applyBorder="1">
      <alignment vertical="center"/>
    </xf>
    <xf numFmtId="0" fontId="5" fillId="3" borderId="14" xfId="0" applyFont="1" applyFill="1" applyBorder="1">
      <alignment vertical="center"/>
    </xf>
    <xf numFmtId="0" fontId="9" fillId="0" borderId="13" xfId="0" applyFont="1" applyBorder="1">
      <alignment vertical="center"/>
    </xf>
    <xf numFmtId="180" fontId="9" fillId="0" borderId="1" xfId="0" applyNumberFormat="1" applyFont="1" applyBorder="1">
      <alignment vertical="center"/>
    </xf>
    <xf numFmtId="186" fontId="9" fillId="0" borderId="1" xfId="0" applyNumberFormat="1" applyFont="1" applyBorder="1">
      <alignment vertical="center"/>
    </xf>
    <xf numFmtId="180" fontId="7" fillId="4" borderId="9" xfId="0" applyNumberFormat="1" applyFont="1" applyFill="1" applyBorder="1">
      <alignment vertical="center"/>
    </xf>
    <xf numFmtId="180" fontId="7" fillId="4" borderId="10" xfId="0" applyNumberFormat="1" applyFont="1" applyFill="1" applyBorder="1">
      <alignment vertical="center"/>
    </xf>
    <xf numFmtId="180" fontId="9" fillId="0" borderId="9" xfId="0" applyNumberFormat="1" applyFont="1" applyBorder="1">
      <alignment vertical="center"/>
    </xf>
    <xf numFmtId="180" fontId="9" fillId="0" borderId="10" xfId="0" applyNumberFormat="1" applyFont="1" applyBorder="1">
      <alignment vertical="center"/>
    </xf>
    <xf numFmtId="0" fontId="9" fillId="0" borderId="2" xfId="0" applyFont="1" applyBorder="1">
      <alignment vertical="center"/>
    </xf>
    <xf numFmtId="184" fontId="9" fillId="0" borderId="1" xfId="0" applyNumberFormat="1" applyFont="1" applyBorder="1">
      <alignment vertical="center"/>
    </xf>
    <xf numFmtId="0" fontId="9" fillId="0" borderId="3" xfId="0" applyFont="1" applyBorder="1">
      <alignment vertical="center"/>
    </xf>
    <xf numFmtId="0" fontId="7" fillId="4" borderId="11" xfId="0" applyFont="1" applyFill="1" applyBorder="1" applyAlignment="1">
      <alignment vertical="top"/>
    </xf>
    <xf numFmtId="0" fontId="13" fillId="4" borderId="5" xfId="0" applyFont="1" applyFill="1" applyBorder="1">
      <alignment vertical="center"/>
    </xf>
    <xf numFmtId="0" fontId="10" fillId="0" borderId="1" xfId="0" applyFont="1" applyBorder="1" applyAlignment="1">
      <alignment horizontal="center" vertical="center"/>
    </xf>
    <xf numFmtId="0" fontId="10" fillId="0" borderId="15" xfId="0" applyFont="1" applyBorder="1" applyAlignment="1">
      <alignment horizontal="center" vertical="center"/>
    </xf>
    <xf numFmtId="0" fontId="4" fillId="0" borderId="15" xfId="0" applyFont="1" applyBorder="1">
      <alignment vertical="center"/>
    </xf>
    <xf numFmtId="0" fontId="4" fillId="0" borderId="16" xfId="0" applyFont="1" applyBorder="1">
      <alignment vertical="center"/>
    </xf>
    <xf numFmtId="0" fontId="4" fillId="0" borderId="5" xfId="0" applyFont="1" applyBorder="1">
      <alignment vertical="center"/>
    </xf>
    <xf numFmtId="182" fontId="9" fillId="0" borderId="15" xfId="0" applyNumberFormat="1" applyFont="1" applyBorder="1">
      <alignment vertical="center"/>
    </xf>
    <xf numFmtId="185" fontId="7" fillId="4" borderId="15" xfId="0" applyNumberFormat="1" applyFont="1" applyFill="1" applyBorder="1" applyAlignment="1">
      <alignment horizontal="center" vertical="center"/>
    </xf>
    <xf numFmtId="0" fontId="13" fillId="4" borderId="15" xfId="0" applyFont="1" applyFill="1" applyBorder="1">
      <alignment vertical="center"/>
    </xf>
    <xf numFmtId="185" fontId="7" fillId="4" borderId="15" xfId="0" applyNumberFormat="1" applyFont="1" applyFill="1" applyBorder="1" applyAlignment="1">
      <alignment vertical="center"/>
    </xf>
    <xf numFmtId="185" fontId="7" fillId="4" borderId="1" xfId="0" applyNumberFormat="1" applyFont="1" applyFill="1" applyBorder="1" applyAlignment="1">
      <alignment vertical="center"/>
    </xf>
    <xf numFmtId="0" fontId="7" fillId="4" borderId="16" xfId="0" applyFont="1" applyFill="1" applyBorder="1">
      <alignment vertical="center"/>
    </xf>
    <xf numFmtId="184" fontId="13" fillId="4" borderId="1" xfId="0" applyNumberFormat="1" applyFont="1" applyFill="1" applyBorder="1" applyAlignment="1">
      <alignment vertical="center"/>
    </xf>
    <xf numFmtId="184" fontId="7" fillId="4" borderId="1" xfId="0" applyNumberFormat="1" applyFont="1" applyFill="1" applyBorder="1" applyAlignment="1">
      <alignment vertical="center"/>
    </xf>
    <xf numFmtId="182" fontId="13" fillId="4" borderId="1" xfId="0" applyNumberFormat="1" applyFont="1" applyFill="1" applyBorder="1" applyAlignment="1">
      <alignment vertical="center"/>
    </xf>
    <xf numFmtId="182" fontId="7" fillId="4" borderId="1" xfId="0" applyNumberFormat="1" applyFont="1" applyFill="1" applyBorder="1" applyAlignment="1">
      <alignment vertical="center"/>
    </xf>
    <xf numFmtId="184" fontId="13" fillId="4" borderId="15" xfId="0" applyNumberFormat="1" applyFont="1" applyFill="1" applyBorder="1" applyAlignment="1">
      <alignment vertical="center"/>
    </xf>
    <xf numFmtId="184" fontId="7" fillId="4" borderId="15" xfId="0" applyNumberFormat="1" applyFont="1" applyFill="1" applyBorder="1" applyAlignment="1">
      <alignment vertical="center"/>
    </xf>
    <xf numFmtId="0" fontId="4" fillId="0" borderId="16" xfId="0" applyFont="1" applyBorder="1" applyAlignment="1">
      <alignment vertical="top"/>
    </xf>
    <xf numFmtId="0" fontId="10" fillId="0" borderId="14" xfId="0" applyFont="1" applyBorder="1" applyAlignment="1">
      <alignment horizontal="center" vertical="center"/>
    </xf>
    <xf numFmtId="0" fontId="10" fillId="0" borderId="10" xfId="0" applyFont="1" applyBorder="1" applyAlignment="1">
      <alignment horizontal="center" vertical="center"/>
    </xf>
    <xf numFmtId="0" fontId="10" fillId="0" borderId="13" xfId="0" applyFont="1" applyBorder="1" applyAlignment="1">
      <alignment horizontal="center" vertical="center"/>
    </xf>
    <xf numFmtId="182" fontId="13" fillId="4" borderId="5" xfId="0" applyNumberFormat="1" applyFont="1" applyFill="1" applyBorder="1" applyAlignment="1">
      <alignment vertical="center"/>
    </xf>
    <xf numFmtId="182" fontId="7" fillId="4" borderId="5" xfId="0" applyNumberFormat="1" applyFont="1" applyFill="1" applyBorder="1" applyAlignment="1">
      <alignment vertical="center"/>
    </xf>
    <xf numFmtId="0" fontId="14" fillId="4" borderId="1" xfId="0" applyFont="1" applyFill="1" applyBorder="1">
      <alignment vertical="center"/>
    </xf>
    <xf numFmtId="0" fontId="15" fillId="0" borderId="15" xfId="0" applyFont="1" applyBorder="1" applyAlignment="1">
      <alignment vertical="center" wrapText="1"/>
    </xf>
    <xf numFmtId="0" fontId="14" fillId="4" borderId="1" xfId="0" applyFont="1" applyFill="1" applyBorder="1" applyAlignment="1">
      <alignment vertical="center" wrapText="1"/>
    </xf>
    <xf numFmtId="0" fontId="7" fillId="4" borderId="6" xfId="0" applyFont="1" applyFill="1" applyBorder="1" applyAlignment="1">
      <alignment vertical="top"/>
    </xf>
    <xf numFmtId="179" fontId="13" fillId="4" borderId="1" xfId="0" applyNumberFormat="1" applyFont="1" applyFill="1" applyBorder="1" applyAlignment="1">
      <alignment vertical="center"/>
    </xf>
    <xf numFmtId="0" fontId="4" fillId="0" borderId="1" xfId="0" applyFont="1" applyBorder="1">
      <alignment vertical="center"/>
    </xf>
    <xf numFmtId="180" fontId="13" fillId="4" borderId="1" xfId="0" applyNumberFormat="1" applyFont="1" applyFill="1" applyBorder="1" applyAlignment="1">
      <alignment vertical="center"/>
    </xf>
    <xf numFmtId="0" fontId="7" fillId="4" borderId="0" xfId="0" applyFont="1" applyFill="1" applyBorder="1" applyAlignment="1">
      <alignment vertical="top"/>
    </xf>
    <xf numFmtId="0" fontId="7" fillId="4" borderId="5" xfId="0" applyFont="1" applyFill="1" applyBorder="1" applyAlignment="1">
      <alignment vertical="top"/>
    </xf>
    <xf numFmtId="0" fontId="16" fillId="4" borderId="1" xfId="0" applyFont="1" applyFill="1" applyBorder="1">
      <alignment vertical="center"/>
    </xf>
    <xf numFmtId="182" fontId="7" fillId="4" borderId="5" xfId="0" applyNumberFormat="1" applyFont="1" applyFill="1" applyBorder="1">
      <alignment vertical="center"/>
    </xf>
    <xf numFmtId="0" fontId="13" fillId="4" borderId="13" xfId="0" applyFont="1" applyFill="1" applyBorder="1">
      <alignment vertical="center"/>
    </xf>
    <xf numFmtId="0" fontId="10" fillId="0" borderId="6" xfId="0" applyFont="1" applyBorder="1" applyAlignment="1">
      <alignment horizontal="center" vertical="center"/>
    </xf>
    <xf numFmtId="185" fontId="7" fillId="4" borderId="16" xfId="0" applyNumberFormat="1" applyFont="1" applyFill="1" applyBorder="1" applyAlignment="1">
      <alignment horizontal="center" vertical="center"/>
    </xf>
    <xf numFmtId="0" fontId="14" fillId="4" borderId="5" xfId="0" applyFont="1" applyFill="1" applyBorder="1">
      <alignment vertical="center"/>
    </xf>
    <xf numFmtId="182" fontId="13" fillId="4" borderId="15" xfId="0" applyNumberFormat="1" applyFont="1" applyFill="1" applyBorder="1" applyAlignment="1">
      <alignment vertical="center"/>
    </xf>
    <xf numFmtId="0" fontId="13" fillId="4" borderId="1" xfId="0" applyFont="1" applyFill="1" applyBorder="1" applyAlignment="1">
      <alignment vertical="center" wrapText="1"/>
    </xf>
    <xf numFmtId="0" fontId="7" fillId="4" borderId="2" xfId="0" applyFont="1" applyFill="1" applyBorder="1" applyAlignment="1">
      <alignment vertical="top"/>
    </xf>
    <xf numFmtId="0" fontId="13" fillId="4" borderId="1" xfId="0" quotePrefix="1" applyFont="1" applyFill="1" applyBorder="1">
      <alignment vertical="center"/>
    </xf>
    <xf numFmtId="0" fontId="4" fillId="4" borderId="16" xfId="0" applyFont="1" applyFill="1" applyBorder="1">
      <alignment vertical="center"/>
    </xf>
    <xf numFmtId="0" fontId="7" fillId="4" borderId="16" xfId="0" applyFont="1" applyFill="1" applyBorder="1" applyAlignment="1">
      <alignment vertical="top"/>
    </xf>
    <xf numFmtId="182" fontId="13" fillId="0" borderId="1" xfId="0" applyNumberFormat="1" applyFont="1" applyFill="1" applyBorder="1" applyAlignment="1">
      <alignment vertical="center"/>
    </xf>
    <xf numFmtId="0" fontId="13" fillId="0" borderId="1" xfId="0" applyFont="1" applyFill="1" applyBorder="1">
      <alignment vertical="center"/>
    </xf>
    <xf numFmtId="182" fontId="7" fillId="0" borderId="1" xfId="0" applyNumberFormat="1" applyFont="1" applyFill="1" applyBorder="1" applyAlignment="1">
      <alignment vertical="center"/>
    </xf>
    <xf numFmtId="184" fontId="7" fillId="0" borderId="1" xfId="0" applyNumberFormat="1" applyFont="1" applyFill="1" applyBorder="1">
      <alignment vertical="center"/>
    </xf>
    <xf numFmtId="182" fontId="7" fillId="0" borderId="1" xfId="0" applyNumberFormat="1" applyFont="1" applyFill="1" applyBorder="1">
      <alignment vertical="center"/>
    </xf>
    <xf numFmtId="0" fontId="7" fillId="0" borderId="10" xfId="0" applyFont="1" applyFill="1" applyBorder="1">
      <alignment vertical="center"/>
    </xf>
    <xf numFmtId="182" fontId="13" fillId="4" borderId="1" xfId="0" applyNumberFormat="1" applyFont="1" applyFill="1" applyBorder="1">
      <alignment vertical="center"/>
    </xf>
    <xf numFmtId="0" fontId="8" fillId="2" borderId="7" xfId="0" applyFont="1" applyFill="1" applyBorder="1" applyAlignment="1">
      <alignment horizontal="center" vertical="center"/>
    </xf>
    <xf numFmtId="0" fontId="8" fillId="2" borderId="7" xfId="0" applyFont="1" applyFill="1" applyBorder="1" applyAlignment="1">
      <alignment horizontal="center" vertical="center"/>
    </xf>
    <xf numFmtId="0" fontId="14" fillId="4" borderId="1" xfId="0" applyFont="1" applyFill="1" applyBorder="1" applyAlignment="1">
      <alignment horizontal="center" vertical="center" wrapText="1"/>
    </xf>
    <xf numFmtId="0" fontId="18" fillId="4" borderId="1" xfId="0" applyFont="1" applyFill="1" applyBorder="1" applyAlignment="1">
      <alignment vertical="center" wrapText="1"/>
    </xf>
    <xf numFmtId="0" fontId="9" fillId="4" borderId="11" xfId="0" applyFont="1" applyFill="1" applyBorder="1" applyAlignment="1">
      <alignment vertical="center" wrapText="1"/>
    </xf>
    <xf numFmtId="0" fontId="9" fillId="4" borderId="11" xfId="0" applyFont="1" applyFill="1" applyBorder="1" applyAlignment="1">
      <alignment vertical="top"/>
    </xf>
    <xf numFmtId="0" fontId="7" fillId="4" borderId="15" xfId="0" applyFont="1" applyFill="1" applyBorder="1" applyAlignment="1">
      <alignment vertical="center" wrapText="1"/>
    </xf>
    <xf numFmtId="0" fontId="7" fillId="4" borderId="8" xfId="0" applyFont="1" applyFill="1" applyBorder="1" applyAlignment="1">
      <alignment vertical="center" wrapText="1"/>
    </xf>
    <xf numFmtId="0" fontId="9" fillId="0" borderId="13" xfId="0" applyFont="1" applyBorder="1" applyAlignment="1">
      <alignment vertical="center"/>
    </xf>
    <xf numFmtId="0" fontId="15" fillId="4" borderId="1" xfId="0" applyFont="1" applyFill="1" applyBorder="1" applyAlignment="1">
      <alignment horizontal="center" vertical="center" wrapText="1"/>
    </xf>
    <xf numFmtId="0" fontId="18" fillId="0" borderId="1" xfId="0" applyFont="1" applyBorder="1">
      <alignment vertical="center"/>
    </xf>
    <xf numFmtId="0" fontId="15" fillId="0" borderId="1" xfId="0" applyFont="1" applyBorder="1" applyAlignment="1">
      <alignment vertical="center" wrapText="1"/>
    </xf>
    <xf numFmtId="0" fontId="18" fillId="0" borderId="1" xfId="0" applyFont="1" applyBorder="1" applyAlignment="1">
      <alignment vertical="center" wrapText="1"/>
    </xf>
    <xf numFmtId="0" fontId="14" fillId="4" borderId="13" xfId="0" applyFont="1" applyFill="1" applyBorder="1" applyAlignment="1">
      <alignment vertical="center" wrapText="1"/>
    </xf>
    <xf numFmtId="0" fontId="4" fillId="0" borderId="15" xfId="0" applyFont="1" applyBorder="1" applyAlignment="1">
      <alignment vertical="center" wrapText="1"/>
    </xf>
    <xf numFmtId="0" fontId="7" fillId="4" borderId="16" xfId="0" applyFont="1" applyFill="1" applyBorder="1" applyAlignment="1">
      <alignment vertical="center" wrapText="1"/>
    </xf>
    <xf numFmtId="0" fontId="10" fillId="4" borderId="16" xfId="0" applyFont="1" applyFill="1" applyBorder="1">
      <alignment vertical="center"/>
    </xf>
    <xf numFmtId="0" fontId="10" fillId="4" borderId="16" xfId="0" applyFont="1" applyFill="1" applyBorder="1" applyAlignment="1"/>
    <xf numFmtId="0" fontId="10" fillId="4" borderId="16" xfId="0" applyFont="1" applyFill="1" applyBorder="1" applyAlignment="1">
      <alignment vertical="top" wrapText="1"/>
    </xf>
    <xf numFmtId="0" fontId="10" fillId="4" borderId="16" xfId="0" applyFont="1" applyFill="1" applyBorder="1" applyAlignment="1">
      <alignment vertical="center"/>
    </xf>
    <xf numFmtId="0" fontId="15" fillId="0" borderId="14" xfId="0" applyFont="1" applyBorder="1" applyAlignment="1">
      <alignment horizontal="center" vertical="center" wrapText="1"/>
    </xf>
    <xf numFmtId="184" fontId="7" fillId="0" borderId="1" xfId="0" applyNumberFormat="1" applyFont="1" applyFill="1" applyBorder="1" applyAlignment="1">
      <alignment vertical="center"/>
    </xf>
    <xf numFmtId="184" fontId="13" fillId="0" borderId="1" xfId="0" applyNumberFormat="1" applyFont="1" applyFill="1" applyBorder="1" applyAlignment="1">
      <alignment vertical="center"/>
    </xf>
    <xf numFmtId="0" fontId="7" fillId="4" borderId="1" xfId="0" applyFont="1" applyFill="1" applyBorder="1" applyAlignment="1">
      <alignment vertical="center" wrapText="1"/>
    </xf>
    <xf numFmtId="0" fontId="13" fillId="4" borderId="15" xfId="0" applyFont="1" applyFill="1" applyBorder="1" applyAlignment="1">
      <alignment vertical="center" wrapText="1"/>
    </xf>
    <xf numFmtId="0" fontId="14" fillId="0" borderId="1" xfId="0" applyFont="1" applyFill="1" applyBorder="1" applyAlignment="1">
      <alignment vertical="center" wrapText="1"/>
    </xf>
    <xf numFmtId="0" fontId="13" fillId="4" borderId="8" xfId="0" applyFont="1" applyFill="1" applyBorder="1">
      <alignment vertical="center"/>
    </xf>
    <xf numFmtId="0" fontId="4" fillId="0" borderId="11" xfId="0" applyFont="1" applyBorder="1" applyAlignment="1">
      <alignment vertical="top"/>
    </xf>
    <xf numFmtId="0" fontId="10" fillId="0" borderId="1" xfId="0" applyFont="1" applyBorder="1" applyAlignment="1">
      <alignment vertical="center" wrapText="1"/>
    </xf>
    <xf numFmtId="0" fontId="14" fillId="4" borderId="13" xfId="0" applyFont="1" applyFill="1" applyBorder="1">
      <alignment vertical="center"/>
    </xf>
    <xf numFmtId="0" fontId="10" fillId="0" borderId="16" xfId="0" applyFont="1" applyBorder="1">
      <alignment vertical="center"/>
    </xf>
    <xf numFmtId="0" fontId="10" fillId="0" borderId="16" xfId="0" applyFont="1" applyBorder="1" applyAlignment="1">
      <alignment vertical="top"/>
    </xf>
    <xf numFmtId="0" fontId="10" fillId="0" borderId="15" xfId="0" applyFont="1" applyBorder="1">
      <alignment vertical="center"/>
    </xf>
    <xf numFmtId="0" fontId="15" fillId="0" borderId="1" xfId="0" applyFont="1" applyBorder="1" applyAlignment="1">
      <alignment horizontal="center" vertical="center" wrapText="1"/>
    </xf>
    <xf numFmtId="0" fontId="10" fillId="0" borderId="5" xfId="0" applyFont="1" applyBorder="1">
      <alignment vertical="center"/>
    </xf>
    <xf numFmtId="0" fontId="13" fillId="4" borderId="12" xfId="0" applyFont="1" applyFill="1" applyBorder="1">
      <alignment vertical="center"/>
    </xf>
    <xf numFmtId="0" fontId="10" fillId="0" borderId="0" xfId="0" applyFont="1" applyBorder="1">
      <alignment vertical="center"/>
    </xf>
    <xf numFmtId="0" fontId="13" fillId="4" borderId="16" xfId="0" applyFont="1" applyFill="1" applyBorder="1" applyAlignment="1">
      <alignment vertical="center"/>
    </xf>
    <xf numFmtId="0" fontId="13" fillId="4" borderId="15" xfId="0" applyFont="1" applyFill="1" applyBorder="1" applyAlignment="1"/>
    <xf numFmtId="0" fontId="14" fillId="0" borderId="1" xfId="0" applyFont="1" applyFill="1" applyBorder="1">
      <alignment vertical="center"/>
    </xf>
    <xf numFmtId="0" fontId="5" fillId="3" borderId="13" xfId="0" applyFont="1" applyFill="1" applyBorder="1" applyAlignment="1">
      <alignment horizontal="left" vertical="center"/>
    </xf>
    <xf numFmtId="0" fontId="5" fillId="3" borderId="3" xfId="0" applyFont="1" applyFill="1" applyBorder="1" applyAlignment="1">
      <alignment horizontal="left" vertical="center"/>
    </xf>
    <xf numFmtId="0" fontId="5" fillId="3" borderId="14" xfId="0" applyFont="1" applyFill="1" applyBorder="1" applyAlignment="1">
      <alignment horizontal="left" vertical="center"/>
    </xf>
    <xf numFmtId="0" fontId="5" fillId="3" borderId="17" xfId="0" applyFont="1" applyFill="1" applyBorder="1" applyAlignment="1">
      <alignment horizontal="left" vertical="center"/>
    </xf>
    <xf numFmtId="0" fontId="5" fillId="3" borderId="18" xfId="0" applyFont="1" applyFill="1" applyBorder="1" applyAlignment="1">
      <alignment horizontal="left" vertical="center"/>
    </xf>
    <xf numFmtId="0" fontId="5" fillId="3" borderId="19" xfId="0" applyFont="1" applyFill="1" applyBorder="1" applyAlignment="1">
      <alignment horizontal="left" vertical="center"/>
    </xf>
    <xf numFmtId="0" fontId="5" fillId="3" borderId="1" xfId="0" applyFont="1" applyFill="1" applyBorder="1" applyAlignment="1">
      <alignment horizontal="left" vertical="center"/>
    </xf>
    <xf numFmtId="0" fontId="2" fillId="0" borderId="0" xfId="0" applyFont="1" applyAlignment="1">
      <alignment horizontal="left" vertical="center"/>
    </xf>
    <xf numFmtId="0" fontId="10" fillId="0" borderId="0" xfId="0" applyFont="1" applyAlignment="1">
      <alignment horizontal="right" vertical="center"/>
    </xf>
    <xf numFmtId="0" fontId="10" fillId="0" borderId="0" xfId="0" applyFont="1" applyBorder="1" applyAlignment="1">
      <alignment horizontal="right" vertical="center"/>
    </xf>
    <xf numFmtId="0" fontId="8" fillId="2" borderId="20"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22" xfId="0" applyFont="1" applyFill="1" applyBorder="1" applyAlignment="1">
      <alignment horizontal="center" vertical="center"/>
    </xf>
    <xf numFmtId="0" fontId="11" fillId="2" borderId="7" xfId="0" applyFont="1" applyFill="1" applyBorder="1" applyAlignment="1">
      <alignment horizontal="center" vertical="center"/>
    </xf>
    <xf numFmtId="0" fontId="8" fillId="2" borderId="7" xfId="0" applyFont="1" applyFill="1" applyBorder="1" applyAlignment="1">
      <alignment horizontal="center" vertical="center"/>
    </xf>
    <xf numFmtId="0" fontId="13" fillId="4" borderId="13" xfId="0" applyFont="1" applyFill="1" applyBorder="1" applyAlignment="1">
      <alignment horizontal="left" vertical="center" wrapText="1"/>
    </xf>
    <xf numFmtId="0" fontId="13" fillId="4" borderId="14" xfId="0" applyFont="1" applyFill="1" applyBorder="1" applyAlignment="1">
      <alignment horizontal="left" vertical="center" wrapText="1"/>
    </xf>
    <xf numFmtId="0" fontId="13" fillId="4" borderId="14" xfId="0" applyFont="1" applyFill="1" applyBorder="1" applyAlignment="1">
      <alignment horizontal="left" vertical="center"/>
    </xf>
    <xf numFmtId="0" fontId="7" fillId="4" borderId="13" xfId="0" applyFont="1" applyFill="1" applyBorder="1" applyAlignment="1">
      <alignment horizontal="left" vertical="center"/>
    </xf>
    <xf numFmtId="0" fontId="7" fillId="4" borderId="14" xfId="0" applyFont="1" applyFill="1" applyBorder="1" applyAlignment="1">
      <alignment horizontal="left" vertical="center"/>
    </xf>
    <xf numFmtId="0" fontId="10" fillId="0" borderId="14" xfId="0" applyFont="1" applyBorder="1" applyAlignment="1">
      <alignment horizontal="center" vertical="center" wrapText="1"/>
    </xf>
    <xf numFmtId="184" fontId="7" fillId="4" borderId="1" xfId="0" applyNumberFormat="1" applyFont="1" applyFill="1" applyBorder="1" applyAlignment="1">
      <alignment horizontal="right" vertical="center" wrapText="1"/>
    </xf>
  </cellXfs>
  <cellStyles count="3">
    <cellStyle name="표준" xfId="0" builtinId="0"/>
    <cellStyle name="표준 2" xfId="2" xr:uid="{659D5C92-188B-42EA-BEB2-0B648BFDDD61}"/>
    <cellStyle name="표준 3" xfId="1" xr:uid="{5072885A-D976-4880-B251-28C74EFD27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microsoft.com/office/2022/10/relationships/richValueRel" Target="richData/richValueRel.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B0562-1FBF-4D64-A224-0AAE3BCF9C32}">
  <sheetPr>
    <tabColor theme="4" tint="0.79998168889431442"/>
  </sheetPr>
  <dimension ref="B2:J161"/>
  <sheetViews>
    <sheetView showGridLines="0" tabSelected="1" zoomScaleNormal="100" workbookViewId="0">
      <pane ySplit="6" topLeftCell="A7" activePane="bottomLeft" state="frozen"/>
      <selection pane="bottomLeft" activeCell="B8" sqref="B8"/>
    </sheetView>
  </sheetViews>
  <sheetFormatPr defaultColWidth="9" defaultRowHeight="13.5" x14ac:dyDescent="0.3"/>
  <cols>
    <col min="1" max="1" width="3.625" style="1" customWidth="1"/>
    <col min="2" max="2" width="15.625" style="1" customWidth="1"/>
    <col min="3" max="3" width="36.625" style="1" customWidth="1"/>
    <col min="4" max="4" width="49.75" style="1" customWidth="1"/>
    <col min="5" max="5" width="12.625" style="2" customWidth="1"/>
    <col min="6" max="9" width="11.625" style="1" customWidth="1"/>
    <col min="10" max="10" width="55" style="3" customWidth="1"/>
    <col min="11" max="16384" width="9" style="1"/>
  </cols>
  <sheetData>
    <row r="2" spans="2:10" ht="13.5" customHeight="1" x14ac:dyDescent="0.3">
      <c r="B2" s="201" t="s">
        <v>85</v>
      </c>
      <c r="C2" s="201"/>
      <c r="D2" s="201"/>
    </row>
    <row r="3" spans="2:10" ht="13.5" customHeight="1" x14ac:dyDescent="0.3">
      <c r="B3" s="201"/>
      <c r="C3" s="201"/>
      <c r="D3" s="201"/>
      <c r="E3" s="202" t="s">
        <v>87</v>
      </c>
      <c r="F3" s="202"/>
      <c r="G3" s="202"/>
      <c r="H3" s="202"/>
      <c r="I3" s="202"/>
      <c r="J3" s="202"/>
    </row>
    <row r="4" spans="2:10" x14ac:dyDescent="0.3">
      <c r="E4" s="203"/>
      <c r="F4" s="203"/>
      <c r="G4" s="203"/>
      <c r="H4" s="203"/>
      <c r="I4" s="203"/>
      <c r="J4" s="203"/>
    </row>
    <row r="5" spans="2:10" ht="20.100000000000001" customHeight="1" x14ac:dyDescent="0.3">
      <c r="B5" s="204" t="s">
        <v>145</v>
      </c>
      <c r="C5" s="205"/>
      <c r="D5" s="206"/>
      <c r="E5" s="207" t="s">
        <v>146</v>
      </c>
      <c r="F5" s="208">
        <v>2021</v>
      </c>
      <c r="G5" s="208">
        <v>2022</v>
      </c>
      <c r="H5" s="208">
        <v>2023</v>
      </c>
      <c r="I5" s="208">
        <v>2024</v>
      </c>
      <c r="J5" s="208" t="s">
        <v>179</v>
      </c>
    </row>
    <row r="6" spans="2:10" ht="20.100000000000001" customHeight="1" x14ac:dyDescent="0.3">
      <c r="B6" s="154" t="s">
        <v>177</v>
      </c>
      <c r="C6" s="154" t="s">
        <v>178</v>
      </c>
      <c r="D6" s="154" t="s">
        <v>176</v>
      </c>
      <c r="E6" s="207"/>
      <c r="F6" s="208"/>
      <c r="G6" s="208"/>
      <c r="H6" s="208"/>
      <c r="I6" s="208"/>
      <c r="J6" s="208"/>
    </row>
    <row r="7" spans="2:10" ht="20.100000000000001" customHeight="1" x14ac:dyDescent="0.3">
      <c r="B7" s="197" t="s">
        <v>14</v>
      </c>
      <c r="C7" s="198"/>
      <c r="D7" s="198"/>
      <c r="E7" s="198"/>
      <c r="F7" s="198"/>
      <c r="G7" s="198"/>
      <c r="H7" s="198"/>
      <c r="I7" s="198"/>
      <c r="J7" s="199"/>
    </row>
    <row r="8" spans="2:10" ht="20.100000000000001" customHeight="1" x14ac:dyDescent="0.3">
      <c r="B8" s="27" t="s">
        <v>53</v>
      </c>
      <c r="C8" s="28"/>
      <c r="D8" s="28"/>
      <c r="E8" s="29"/>
      <c r="F8" s="28"/>
      <c r="G8" s="28"/>
      <c r="H8" s="28"/>
      <c r="I8" s="28"/>
      <c r="J8" s="4"/>
    </row>
    <row r="9" spans="2:10" ht="20.100000000000001" customHeight="1" x14ac:dyDescent="0.3">
      <c r="B9" s="30"/>
      <c r="C9" s="36" t="s">
        <v>54</v>
      </c>
      <c r="D9" s="33"/>
      <c r="E9" s="6" t="s">
        <v>4</v>
      </c>
      <c r="F9" s="7">
        <f>F10</f>
        <v>1635.43128492969</v>
      </c>
      <c r="G9" s="7">
        <f>G10</f>
        <v>1139.6965791785308</v>
      </c>
      <c r="H9" s="7">
        <f>H10</f>
        <v>1209.4793125060241</v>
      </c>
      <c r="I9" s="50">
        <f>I10+I11</f>
        <v>1220.3251306240072</v>
      </c>
      <c r="J9" s="8"/>
    </row>
    <row r="10" spans="2:10" ht="20.100000000000001" customHeight="1" x14ac:dyDescent="0.3">
      <c r="B10" s="30"/>
      <c r="C10" s="37"/>
      <c r="D10" s="36" t="s">
        <v>15</v>
      </c>
      <c r="E10" s="6" t="s">
        <v>4</v>
      </c>
      <c r="F10" s="7">
        <v>1635.43128492969</v>
      </c>
      <c r="G10" s="7">
        <v>1139.6965791785308</v>
      </c>
      <c r="H10" s="7">
        <v>1209.4793125060241</v>
      </c>
      <c r="I10" s="50">
        <v>1213.6658245367903</v>
      </c>
      <c r="J10" s="8"/>
    </row>
    <row r="11" spans="2:10" ht="20.100000000000001" customHeight="1" x14ac:dyDescent="0.3">
      <c r="B11" s="30"/>
      <c r="C11" s="38"/>
      <c r="D11" s="5" t="s">
        <v>16</v>
      </c>
      <c r="E11" s="6" t="s">
        <v>4</v>
      </c>
      <c r="F11" s="54" t="s">
        <v>11</v>
      </c>
      <c r="G11" s="54" t="s">
        <v>11</v>
      </c>
      <c r="H11" s="54" t="s">
        <v>11</v>
      </c>
      <c r="I11" s="50">
        <v>6.6593060872169305</v>
      </c>
      <c r="J11" s="142" t="s">
        <v>517</v>
      </c>
    </row>
    <row r="12" spans="2:10" ht="30" customHeight="1" x14ac:dyDescent="0.3">
      <c r="B12" s="30"/>
      <c r="C12" s="39" t="s">
        <v>17</v>
      </c>
      <c r="D12" s="40"/>
      <c r="E12" s="156" t="s">
        <v>18</v>
      </c>
      <c r="F12" s="9">
        <f>F9/8469.8</f>
        <v>0.19308971698619687</v>
      </c>
      <c r="G12" s="9">
        <f>G9/9463.4</f>
        <v>0.12043204125140339</v>
      </c>
      <c r="H12" s="9">
        <f>H9/10203</f>
        <v>0.1185415380286214</v>
      </c>
      <c r="I12" s="51">
        <f>I9/15377</f>
        <v>7.9360416896924441E-2</v>
      </c>
      <c r="J12" s="8" t="s">
        <v>518</v>
      </c>
    </row>
    <row r="13" spans="2:10" ht="20.100000000000001" customHeight="1" x14ac:dyDescent="0.3">
      <c r="B13" s="30"/>
      <c r="C13" s="36" t="s">
        <v>19</v>
      </c>
      <c r="D13" s="5" t="s">
        <v>21</v>
      </c>
      <c r="E13" s="6" t="s">
        <v>4</v>
      </c>
      <c r="F13" s="7">
        <v>-202.0192849296925</v>
      </c>
      <c r="G13" s="7">
        <f>F9-G9</f>
        <v>495.73470575115925</v>
      </c>
      <c r="H13" s="7">
        <f>G9-H9</f>
        <v>-69.782733327493361</v>
      </c>
      <c r="I13" s="50">
        <f>H9-I9</f>
        <v>-10.845818117983072</v>
      </c>
      <c r="J13" s="8"/>
    </row>
    <row r="14" spans="2:10" ht="20.100000000000001" customHeight="1" x14ac:dyDescent="0.3">
      <c r="B14" s="30"/>
      <c r="C14" s="101" t="s">
        <v>75</v>
      </c>
      <c r="D14" s="5" t="s">
        <v>61</v>
      </c>
      <c r="E14" s="6" t="s">
        <v>0</v>
      </c>
      <c r="F14" s="7">
        <v>-14.093597428734741</v>
      </c>
      <c r="G14" s="7">
        <f>G13/F9*100</f>
        <v>30.312169659422388</v>
      </c>
      <c r="H14" s="7">
        <f>H13/G9*100</f>
        <v>-6.1229220656072583</v>
      </c>
      <c r="I14" s="50">
        <f>I13/H9*100</f>
        <v>-0.89673448779464349</v>
      </c>
      <c r="J14" s="8"/>
    </row>
    <row r="15" spans="2:10" ht="30" customHeight="1" x14ac:dyDescent="0.3">
      <c r="B15" s="30"/>
      <c r="C15" s="38"/>
      <c r="D15" s="5" t="s">
        <v>22</v>
      </c>
      <c r="E15" s="156" t="s">
        <v>18</v>
      </c>
      <c r="F15" s="9">
        <f>F13/8469.8</f>
        <v>-2.3851718450222263E-2</v>
      </c>
      <c r="G15" s="9">
        <f>G13/9463.4</f>
        <v>5.2384418470228379E-2</v>
      </c>
      <c r="H15" s="41">
        <f>H13/10203</f>
        <v>-6.8394328459760231E-3</v>
      </c>
      <c r="I15" s="52">
        <f>I13/15377</f>
        <v>-7.0532731468967108E-4</v>
      </c>
      <c r="J15" s="8"/>
    </row>
    <row r="16" spans="2:10" ht="20.100000000000001" customHeight="1" x14ac:dyDescent="0.3">
      <c r="B16" s="30"/>
      <c r="C16" s="36" t="s">
        <v>19</v>
      </c>
      <c r="D16" s="5" t="s">
        <v>21</v>
      </c>
      <c r="E16" s="6" t="s">
        <v>4</v>
      </c>
      <c r="F16" s="54" t="s">
        <v>11</v>
      </c>
      <c r="G16" s="54" t="s">
        <v>11</v>
      </c>
      <c r="H16" s="7">
        <f>G9-H9</f>
        <v>-69.782733327493361</v>
      </c>
      <c r="I16" s="50">
        <f>G9-I9</f>
        <v>-80.628551445476432</v>
      </c>
      <c r="J16" s="142" t="s">
        <v>519</v>
      </c>
    </row>
    <row r="17" spans="2:10" ht="20.100000000000001" customHeight="1" x14ac:dyDescent="0.3">
      <c r="B17" s="30"/>
      <c r="C17" s="101" t="s">
        <v>20</v>
      </c>
      <c r="D17" s="5" t="s">
        <v>61</v>
      </c>
      <c r="E17" s="6" t="s">
        <v>0</v>
      </c>
      <c r="F17" s="54" t="s">
        <v>11</v>
      </c>
      <c r="G17" s="54" t="s">
        <v>11</v>
      </c>
      <c r="H17" s="7">
        <f>H16/G9*100</f>
        <v>-6.1229220656072583</v>
      </c>
      <c r="I17" s="50">
        <f>I16/G9*100</f>
        <v>-7.0745629072249905</v>
      </c>
      <c r="J17" s="8"/>
    </row>
    <row r="18" spans="2:10" ht="30" customHeight="1" x14ac:dyDescent="0.3">
      <c r="B18" s="31"/>
      <c r="C18" s="38"/>
      <c r="D18" s="5" t="s">
        <v>22</v>
      </c>
      <c r="E18" s="156" t="s">
        <v>18</v>
      </c>
      <c r="F18" s="54" t="s">
        <v>11</v>
      </c>
      <c r="G18" s="54" t="s">
        <v>11</v>
      </c>
      <c r="H18" s="41">
        <f>H16/10203</f>
        <v>-6.8394328459760231E-3</v>
      </c>
      <c r="I18" s="52">
        <f>I16/15377</f>
        <v>-5.2434513523753942E-3</v>
      </c>
      <c r="J18" s="8"/>
    </row>
    <row r="19" spans="2:10" ht="20.100000000000001" customHeight="1" x14ac:dyDescent="0.3">
      <c r="B19" s="27" t="s">
        <v>55</v>
      </c>
      <c r="C19" s="33"/>
      <c r="D19" s="33"/>
      <c r="E19" s="34"/>
      <c r="F19" s="33"/>
      <c r="G19" s="33"/>
      <c r="H19" s="33"/>
      <c r="I19" s="33"/>
      <c r="J19" s="8"/>
    </row>
    <row r="20" spans="2:10" ht="20.100000000000001" customHeight="1" x14ac:dyDescent="0.3">
      <c r="B20" s="30"/>
      <c r="C20" s="36" t="s">
        <v>56</v>
      </c>
      <c r="D20" s="33"/>
      <c r="E20" s="6" t="s">
        <v>4</v>
      </c>
      <c r="F20" s="7">
        <f>F21</f>
        <v>5215.8781543074001</v>
      </c>
      <c r="G20" s="7">
        <f>G21</f>
        <v>4947.8071402214</v>
      </c>
      <c r="H20" s="7">
        <f>H21</f>
        <v>5085.9259927144003</v>
      </c>
      <c r="I20" s="50">
        <f>I21+I22</f>
        <v>5103.52530033726</v>
      </c>
      <c r="J20" s="8"/>
    </row>
    <row r="21" spans="2:10" ht="20.100000000000001" customHeight="1" x14ac:dyDescent="0.3">
      <c r="B21" s="30"/>
      <c r="C21" s="37"/>
      <c r="D21" s="36" t="s">
        <v>15</v>
      </c>
      <c r="E21" s="6" t="s">
        <v>4</v>
      </c>
      <c r="F21" s="7">
        <v>5215.8781543074001</v>
      </c>
      <c r="G21" s="7">
        <v>4947.8071402214</v>
      </c>
      <c r="H21" s="7">
        <v>5085.9259927144003</v>
      </c>
      <c r="I21" s="50">
        <v>5083.4446326108</v>
      </c>
      <c r="J21" s="8"/>
    </row>
    <row r="22" spans="2:10" ht="20.100000000000001" customHeight="1" x14ac:dyDescent="0.3">
      <c r="B22" s="30"/>
      <c r="C22" s="37"/>
      <c r="D22" s="5" t="s">
        <v>16</v>
      </c>
      <c r="E22" s="6" t="s">
        <v>4</v>
      </c>
      <c r="F22" s="54" t="s">
        <v>11</v>
      </c>
      <c r="G22" s="54" t="s">
        <v>11</v>
      </c>
      <c r="H22" s="54" t="s">
        <v>11</v>
      </c>
      <c r="I22" s="50">
        <v>20.080667726459829</v>
      </c>
      <c r="J22" s="8" t="s">
        <v>520</v>
      </c>
    </row>
    <row r="23" spans="2:10" ht="30" customHeight="1" x14ac:dyDescent="0.3">
      <c r="B23" s="30"/>
      <c r="C23" s="39" t="s">
        <v>17</v>
      </c>
      <c r="D23" s="43"/>
      <c r="E23" s="156" t="s">
        <v>18</v>
      </c>
      <c r="F23" s="9">
        <f>F20/8469.8</f>
        <v>0.61582069875409107</v>
      </c>
      <c r="G23" s="9">
        <f>G20/9463.4</f>
        <v>0.5228360990998373</v>
      </c>
      <c r="H23" s="9">
        <f>H20/10203</f>
        <v>0.49847358548607273</v>
      </c>
      <c r="I23" s="51">
        <f>I20/15377</f>
        <v>0.33189343177064839</v>
      </c>
      <c r="J23" s="8" t="s">
        <v>521</v>
      </c>
    </row>
    <row r="24" spans="2:10" ht="20.100000000000001" customHeight="1" x14ac:dyDescent="0.3">
      <c r="B24" s="30"/>
      <c r="C24" s="36" t="s">
        <v>19</v>
      </c>
      <c r="D24" s="5" t="s">
        <v>21</v>
      </c>
      <c r="E24" s="6" t="s">
        <v>4</v>
      </c>
      <c r="F24" s="7">
        <v>80.231845692599563</v>
      </c>
      <c r="G24" s="7">
        <f>F20-G20</f>
        <v>268.0710140860001</v>
      </c>
      <c r="H24" s="7">
        <f>G20-H20</f>
        <v>-138.1188524930003</v>
      </c>
      <c r="I24" s="50">
        <f>H20-I20</f>
        <v>-17.599307622859669</v>
      </c>
      <c r="J24" s="8"/>
    </row>
    <row r="25" spans="2:10" ht="20.100000000000001" customHeight="1" x14ac:dyDescent="0.3">
      <c r="B25" s="30"/>
      <c r="C25" s="101" t="s">
        <v>75</v>
      </c>
      <c r="D25" s="5" t="s">
        <v>61</v>
      </c>
      <c r="E25" s="6" t="s">
        <v>0</v>
      </c>
      <c r="F25" s="7">
        <v>1.5149135001579601</v>
      </c>
      <c r="G25" s="7">
        <f>G24/F20*100</f>
        <v>5.1395183352705525</v>
      </c>
      <c r="H25" s="7">
        <f>H24/G20*100</f>
        <v>-2.7915164956655905</v>
      </c>
      <c r="I25" s="50">
        <f>I24/H20*100</f>
        <v>-0.34603939672088652</v>
      </c>
      <c r="J25" s="8"/>
    </row>
    <row r="26" spans="2:10" ht="30" customHeight="1" x14ac:dyDescent="0.3">
      <c r="B26" s="30"/>
      <c r="C26" s="38"/>
      <c r="D26" s="5" t="s">
        <v>22</v>
      </c>
      <c r="E26" s="156" t="s">
        <v>18</v>
      </c>
      <c r="F26" s="9">
        <v>9.472696603532501E-3</v>
      </c>
      <c r="G26" s="9">
        <f>G24/9463.4</f>
        <v>2.8327135499503362E-2</v>
      </c>
      <c r="H26" s="41">
        <f>H24/10203</f>
        <v>-1.3537082475056385E-2</v>
      </c>
      <c r="I26" s="52">
        <f>I24/15377</f>
        <v>-1.1445215336450328E-3</v>
      </c>
      <c r="J26" s="8"/>
    </row>
    <row r="27" spans="2:10" ht="20.100000000000001" customHeight="1" x14ac:dyDescent="0.3">
      <c r="B27" s="30"/>
      <c r="C27" s="36" t="s">
        <v>19</v>
      </c>
      <c r="D27" s="5" t="s">
        <v>21</v>
      </c>
      <c r="E27" s="6" t="s">
        <v>4</v>
      </c>
      <c r="F27" s="54" t="s">
        <v>11</v>
      </c>
      <c r="G27" s="54" t="s">
        <v>11</v>
      </c>
      <c r="H27" s="7">
        <f>G20-H20</f>
        <v>-138.1188524930003</v>
      </c>
      <c r="I27" s="50">
        <f>G20-I20</f>
        <v>-155.71816011585997</v>
      </c>
      <c r="J27" s="142" t="s">
        <v>519</v>
      </c>
    </row>
    <row r="28" spans="2:10" ht="20.100000000000001" customHeight="1" x14ac:dyDescent="0.3">
      <c r="B28" s="30"/>
      <c r="C28" s="101" t="s">
        <v>20</v>
      </c>
      <c r="D28" s="5" t="s">
        <v>61</v>
      </c>
      <c r="E28" s="6" t="s">
        <v>0</v>
      </c>
      <c r="F28" s="54" t="s">
        <v>11</v>
      </c>
      <c r="G28" s="54" t="s">
        <v>11</v>
      </c>
      <c r="H28" s="7">
        <f>H27/G20*100</f>
        <v>-2.7915164956655905</v>
      </c>
      <c r="I28" s="50">
        <f>I27/G20*100</f>
        <v>-3.1472156392274422</v>
      </c>
      <c r="J28" s="8"/>
    </row>
    <row r="29" spans="2:10" ht="30" customHeight="1" x14ac:dyDescent="0.3">
      <c r="B29" s="31"/>
      <c r="C29" s="38"/>
      <c r="D29" s="5" t="s">
        <v>22</v>
      </c>
      <c r="E29" s="156" t="s">
        <v>18</v>
      </c>
      <c r="F29" s="54" t="s">
        <v>11</v>
      </c>
      <c r="G29" s="54" t="s">
        <v>11</v>
      </c>
      <c r="H29" s="41">
        <f>H27/10203</f>
        <v>-1.3537082475056385E-2</v>
      </c>
      <c r="I29" s="52">
        <f>I27/15377</f>
        <v>-1.0126693120625608E-2</v>
      </c>
      <c r="J29" s="8"/>
    </row>
    <row r="30" spans="2:10" ht="20.100000000000001" customHeight="1" x14ac:dyDescent="0.3">
      <c r="B30" s="27" t="s">
        <v>57</v>
      </c>
      <c r="C30" s="33"/>
      <c r="D30" s="33"/>
      <c r="E30" s="34"/>
      <c r="F30" s="33"/>
      <c r="G30" s="33"/>
      <c r="H30" s="33"/>
      <c r="I30" s="33"/>
      <c r="J30" s="8"/>
    </row>
    <row r="31" spans="2:10" ht="20.100000000000001" customHeight="1" x14ac:dyDescent="0.3">
      <c r="B31" s="30"/>
      <c r="C31" s="36" t="s">
        <v>58</v>
      </c>
      <c r="D31" s="33"/>
      <c r="E31" s="6" t="s">
        <v>4</v>
      </c>
      <c r="F31" s="7">
        <f t="shared" ref="F31:I32" si="0">F9+F20</f>
        <v>6851.3094392370904</v>
      </c>
      <c r="G31" s="7">
        <f t="shared" si="0"/>
        <v>6087.5037193999306</v>
      </c>
      <c r="H31" s="7">
        <f t="shared" si="0"/>
        <v>6295.4053052204245</v>
      </c>
      <c r="I31" s="50">
        <f t="shared" si="0"/>
        <v>6323.8504309612672</v>
      </c>
      <c r="J31" s="8"/>
    </row>
    <row r="32" spans="2:10" ht="20.100000000000001" customHeight="1" x14ac:dyDescent="0.3">
      <c r="B32" s="30"/>
      <c r="C32" s="37"/>
      <c r="D32" s="36" t="s">
        <v>15</v>
      </c>
      <c r="E32" s="6" t="s">
        <v>4</v>
      </c>
      <c r="F32" s="7">
        <f t="shared" si="0"/>
        <v>6851.3094392370904</v>
      </c>
      <c r="G32" s="7">
        <f t="shared" si="0"/>
        <v>6087.5037193999306</v>
      </c>
      <c r="H32" s="7">
        <f t="shared" si="0"/>
        <v>6295.4053052204245</v>
      </c>
      <c r="I32" s="50">
        <f t="shared" si="0"/>
        <v>6297.1104571475898</v>
      </c>
      <c r="J32" s="8"/>
    </row>
    <row r="33" spans="2:10" ht="20.100000000000001" customHeight="1" x14ac:dyDescent="0.3">
      <c r="B33" s="30"/>
      <c r="C33" s="37"/>
      <c r="D33" s="5" t="s">
        <v>16</v>
      </c>
      <c r="E33" s="6" t="s">
        <v>4</v>
      </c>
      <c r="F33" s="54" t="s">
        <v>11</v>
      </c>
      <c r="G33" s="54" t="s">
        <v>11</v>
      </c>
      <c r="H33" s="54" t="s">
        <v>11</v>
      </c>
      <c r="I33" s="50">
        <f>I11+I22</f>
        <v>26.739973813676759</v>
      </c>
      <c r="J33" s="8"/>
    </row>
    <row r="34" spans="2:10" ht="30" customHeight="1" x14ac:dyDescent="0.3">
      <c r="B34" s="30"/>
      <c r="C34" s="39" t="s">
        <v>17</v>
      </c>
      <c r="D34" s="43"/>
      <c r="E34" s="156" t="s">
        <v>18</v>
      </c>
      <c r="F34" s="9">
        <f>F31/8469.8</f>
        <v>0.80891041574028799</v>
      </c>
      <c r="G34" s="9">
        <f>G31/9463.4</f>
        <v>0.64326814035124069</v>
      </c>
      <c r="H34" s="9">
        <f>H31/10203</f>
        <v>0.61701512351469412</v>
      </c>
      <c r="I34" s="51">
        <f>I31/15377</f>
        <v>0.41125384866757281</v>
      </c>
      <c r="J34" s="8" t="s">
        <v>522</v>
      </c>
    </row>
    <row r="35" spans="2:10" ht="20.100000000000001" customHeight="1" x14ac:dyDescent="0.3">
      <c r="B35" s="30"/>
      <c r="C35" s="36" t="s">
        <v>19</v>
      </c>
      <c r="D35" s="5" t="s">
        <v>21</v>
      </c>
      <c r="E35" s="6" t="s">
        <v>4</v>
      </c>
      <c r="F35" s="7">
        <v>80.231845692599563</v>
      </c>
      <c r="G35" s="7">
        <f>F31-G31</f>
        <v>763.80571983715981</v>
      </c>
      <c r="H35" s="7">
        <f>G31-H31</f>
        <v>-207.90158582049389</v>
      </c>
      <c r="I35" s="50">
        <f>H31-I31</f>
        <v>-28.445125740842741</v>
      </c>
      <c r="J35" s="8"/>
    </row>
    <row r="36" spans="2:10" ht="20.100000000000001" customHeight="1" x14ac:dyDescent="0.3">
      <c r="B36" s="30"/>
      <c r="C36" s="101" t="s">
        <v>75</v>
      </c>
      <c r="D36" s="5" t="s">
        <v>61</v>
      </c>
      <c r="E36" s="6" t="s">
        <v>0</v>
      </c>
      <c r="F36" s="7">
        <v>1.5149135001579601</v>
      </c>
      <c r="G36" s="7">
        <f>G35/F31*100</f>
        <v>11.148317363435439</v>
      </c>
      <c r="H36" s="7">
        <f>H35/G31*100</f>
        <v>-3.4152190356441801</v>
      </c>
      <c r="I36" s="50">
        <f>I35/H31*100</f>
        <v>-0.45183946643204698</v>
      </c>
      <c r="J36" s="8"/>
    </row>
    <row r="37" spans="2:10" ht="30" customHeight="1" x14ac:dyDescent="0.3">
      <c r="B37" s="30"/>
      <c r="C37" s="47"/>
      <c r="D37" s="5" t="s">
        <v>22</v>
      </c>
      <c r="E37" s="156" t="s">
        <v>18</v>
      </c>
      <c r="F37" s="9">
        <v>9.472696603532501E-3</v>
      </c>
      <c r="G37" s="9">
        <f>G35/9463.4</f>
        <v>8.0711553969731786E-2</v>
      </c>
      <c r="H37" s="9">
        <f>H35/10203</f>
        <v>-2.0376515321032431E-2</v>
      </c>
      <c r="I37" s="52">
        <f>I35/15377</f>
        <v>-1.8498488483347038E-3</v>
      </c>
      <c r="J37" s="8"/>
    </row>
    <row r="38" spans="2:10" ht="20.100000000000001" customHeight="1" x14ac:dyDescent="0.3">
      <c r="B38" s="30"/>
      <c r="C38" s="36" t="s">
        <v>19</v>
      </c>
      <c r="D38" s="5" t="s">
        <v>21</v>
      </c>
      <c r="E38" s="6" t="s">
        <v>4</v>
      </c>
      <c r="F38" s="54" t="s">
        <v>11</v>
      </c>
      <c r="G38" s="54" t="s">
        <v>11</v>
      </c>
      <c r="H38" s="7">
        <f>G31-H31</f>
        <v>-207.90158582049389</v>
      </c>
      <c r="I38" s="50">
        <f>G31-I31</f>
        <v>-236.34671156133663</v>
      </c>
      <c r="J38" s="142" t="s">
        <v>519</v>
      </c>
    </row>
    <row r="39" spans="2:10" ht="20.100000000000001" customHeight="1" x14ac:dyDescent="0.3">
      <c r="B39" s="30"/>
      <c r="C39" s="101" t="s">
        <v>20</v>
      </c>
      <c r="D39" s="5" t="s">
        <v>61</v>
      </c>
      <c r="E39" s="6" t="s">
        <v>0</v>
      </c>
      <c r="F39" s="54" t="s">
        <v>11</v>
      </c>
      <c r="G39" s="54" t="s">
        <v>11</v>
      </c>
      <c r="H39" s="7">
        <f>H38/G31*100</f>
        <v>-3.4152190356441801</v>
      </c>
      <c r="I39" s="50">
        <f>I38/G31*100</f>
        <v>-3.8824898095443672</v>
      </c>
      <c r="J39" s="8"/>
    </row>
    <row r="40" spans="2:10" ht="30" customHeight="1" x14ac:dyDescent="0.3">
      <c r="B40" s="31"/>
      <c r="C40" s="38"/>
      <c r="D40" s="5" t="s">
        <v>22</v>
      </c>
      <c r="E40" s="156" t="s">
        <v>18</v>
      </c>
      <c r="F40" s="54" t="s">
        <v>11</v>
      </c>
      <c r="G40" s="54" t="s">
        <v>11</v>
      </c>
      <c r="H40" s="9">
        <f>H38/10203</f>
        <v>-2.0376515321032431E-2</v>
      </c>
      <c r="I40" s="52">
        <f>I38/15377</f>
        <v>-1.5370144473001017E-2</v>
      </c>
      <c r="J40" s="8"/>
    </row>
    <row r="41" spans="2:10" ht="20.100000000000001" customHeight="1" x14ac:dyDescent="0.3">
      <c r="B41" s="27" t="s">
        <v>59</v>
      </c>
      <c r="C41" s="33"/>
      <c r="D41" s="44"/>
      <c r="E41" s="6"/>
      <c r="F41" s="42"/>
      <c r="G41" s="42"/>
      <c r="H41" s="9"/>
      <c r="I41" s="41"/>
      <c r="J41" s="8" t="s">
        <v>523</v>
      </c>
    </row>
    <row r="42" spans="2:10" ht="20.100000000000001" customHeight="1" x14ac:dyDescent="0.3">
      <c r="B42" s="30"/>
      <c r="C42" s="36" t="s">
        <v>60</v>
      </c>
      <c r="D42" s="44"/>
      <c r="E42" s="53" t="s">
        <v>4</v>
      </c>
      <c r="F42" s="54" t="s">
        <v>11</v>
      </c>
      <c r="G42" s="54" t="s">
        <v>11</v>
      </c>
      <c r="H42" s="54" t="s">
        <v>11</v>
      </c>
      <c r="I42" s="150">
        <f>SUM(I43:I52)</f>
        <v>60339.871845506685</v>
      </c>
      <c r="J42" s="8"/>
    </row>
    <row r="43" spans="2:10" ht="20.100000000000001" customHeight="1" x14ac:dyDescent="0.3">
      <c r="B43" s="30"/>
      <c r="C43" s="101"/>
      <c r="D43" s="5" t="s">
        <v>566</v>
      </c>
      <c r="E43" s="53" t="s">
        <v>4</v>
      </c>
      <c r="F43" s="54" t="s">
        <v>11</v>
      </c>
      <c r="G43" s="54" t="s">
        <v>11</v>
      </c>
      <c r="H43" s="54" t="s">
        <v>11</v>
      </c>
      <c r="I43" s="150">
        <v>37808.913800432223</v>
      </c>
      <c r="J43" s="8"/>
    </row>
    <row r="44" spans="2:10" ht="20.100000000000001" customHeight="1" x14ac:dyDescent="0.3">
      <c r="B44" s="30"/>
      <c r="C44" s="37"/>
      <c r="D44" s="5" t="s">
        <v>23</v>
      </c>
      <c r="E44" s="53" t="s">
        <v>4</v>
      </c>
      <c r="F44" s="54" t="s">
        <v>11</v>
      </c>
      <c r="G44" s="54" t="s">
        <v>11</v>
      </c>
      <c r="H44" s="54" t="s">
        <v>11</v>
      </c>
      <c r="I44" s="150">
        <v>740.17103591081514</v>
      </c>
      <c r="J44" s="8"/>
    </row>
    <row r="45" spans="2:10" ht="20.100000000000001" customHeight="1" x14ac:dyDescent="0.3">
      <c r="B45" s="30"/>
      <c r="C45" s="37"/>
      <c r="D45" s="5" t="s">
        <v>567</v>
      </c>
      <c r="E45" s="53" t="s">
        <v>4</v>
      </c>
      <c r="F45" s="54" t="s">
        <v>11</v>
      </c>
      <c r="G45" s="54" t="s">
        <v>11</v>
      </c>
      <c r="H45" s="54" t="s">
        <v>11</v>
      </c>
      <c r="I45" s="150">
        <v>634.21767028283671</v>
      </c>
      <c r="J45" s="8"/>
    </row>
    <row r="46" spans="2:10" ht="20.100000000000001" customHeight="1" x14ac:dyDescent="0.3">
      <c r="B46" s="30"/>
      <c r="C46" s="37"/>
      <c r="D46" s="5" t="s">
        <v>24</v>
      </c>
      <c r="E46" s="53" t="s">
        <v>4</v>
      </c>
      <c r="F46" s="54" t="s">
        <v>11</v>
      </c>
      <c r="G46" s="54" t="s">
        <v>11</v>
      </c>
      <c r="H46" s="54" t="s">
        <v>11</v>
      </c>
      <c r="I46" s="150">
        <v>3235.7139525394705</v>
      </c>
      <c r="J46" s="8"/>
    </row>
    <row r="47" spans="2:10" ht="20.100000000000001" customHeight="1" x14ac:dyDescent="0.3">
      <c r="B47" s="30"/>
      <c r="C47" s="37"/>
      <c r="D47" s="5" t="s">
        <v>25</v>
      </c>
      <c r="E47" s="53" t="s">
        <v>4</v>
      </c>
      <c r="F47" s="54" t="s">
        <v>11</v>
      </c>
      <c r="G47" s="54" t="s">
        <v>11</v>
      </c>
      <c r="H47" s="54" t="s">
        <v>11</v>
      </c>
      <c r="I47" s="150">
        <v>265.85855130109906</v>
      </c>
      <c r="J47" s="8"/>
    </row>
    <row r="48" spans="2:10" ht="20.100000000000001" customHeight="1" x14ac:dyDescent="0.3">
      <c r="B48" s="30"/>
      <c r="C48" s="37"/>
      <c r="D48" s="5" t="s">
        <v>26</v>
      </c>
      <c r="E48" s="53" t="s">
        <v>4</v>
      </c>
      <c r="F48" s="54" t="s">
        <v>11</v>
      </c>
      <c r="G48" s="54" t="s">
        <v>11</v>
      </c>
      <c r="H48" s="54" t="s">
        <v>11</v>
      </c>
      <c r="I48" s="150">
        <v>1416.4495550542199</v>
      </c>
      <c r="J48" s="8"/>
    </row>
    <row r="49" spans="2:10" ht="20.100000000000001" customHeight="1" x14ac:dyDescent="0.3">
      <c r="B49" s="30"/>
      <c r="C49" s="37"/>
      <c r="D49" s="5" t="s">
        <v>27</v>
      </c>
      <c r="E49" s="53" t="s">
        <v>4</v>
      </c>
      <c r="F49" s="54" t="s">
        <v>11</v>
      </c>
      <c r="G49" s="54" t="s">
        <v>11</v>
      </c>
      <c r="H49" s="54" t="s">
        <v>11</v>
      </c>
      <c r="I49" s="150">
        <v>1072.6876445780003</v>
      </c>
      <c r="J49" s="8"/>
    </row>
    <row r="50" spans="2:10" ht="20.100000000000001" customHeight="1" x14ac:dyDescent="0.3">
      <c r="B50" s="30"/>
      <c r="C50" s="37"/>
      <c r="D50" s="8" t="s">
        <v>350</v>
      </c>
      <c r="E50" s="53" t="s">
        <v>4</v>
      </c>
      <c r="F50" s="54" t="s">
        <v>11</v>
      </c>
      <c r="G50" s="54" t="s">
        <v>11</v>
      </c>
      <c r="H50" s="54" t="s">
        <v>11</v>
      </c>
      <c r="I50" s="150">
        <v>1379.0832150338499</v>
      </c>
      <c r="J50" s="8"/>
    </row>
    <row r="51" spans="2:10" ht="20.100000000000001" customHeight="1" x14ac:dyDescent="0.3">
      <c r="B51" s="30"/>
      <c r="C51" s="37"/>
      <c r="D51" s="5" t="s">
        <v>28</v>
      </c>
      <c r="E51" s="53" t="s">
        <v>4</v>
      </c>
      <c r="F51" s="54" t="s">
        <v>11</v>
      </c>
      <c r="G51" s="54" t="s">
        <v>11</v>
      </c>
      <c r="H51" s="54" t="s">
        <v>11</v>
      </c>
      <c r="I51" s="150">
        <v>13786.776420374175</v>
      </c>
      <c r="J51" s="8"/>
    </row>
    <row r="52" spans="2:10" ht="20.100000000000001" customHeight="1" x14ac:dyDescent="0.3">
      <c r="B52" s="30"/>
      <c r="C52" s="38"/>
      <c r="D52" s="5" t="s">
        <v>565</v>
      </c>
      <c r="E52" s="53" t="s">
        <v>4</v>
      </c>
      <c r="F52" s="54" t="s">
        <v>11</v>
      </c>
      <c r="G52" s="54" t="s">
        <v>11</v>
      </c>
      <c r="H52" s="54" t="s">
        <v>11</v>
      </c>
      <c r="I52" s="150">
        <v>0</v>
      </c>
      <c r="J52" s="8"/>
    </row>
    <row r="53" spans="2:10" ht="20.100000000000001" customHeight="1" x14ac:dyDescent="0.3">
      <c r="B53" s="30"/>
      <c r="C53" s="38" t="s">
        <v>29</v>
      </c>
      <c r="D53" s="45"/>
      <c r="E53" s="6" t="s">
        <v>0</v>
      </c>
      <c r="F53" s="54" t="s">
        <v>11</v>
      </c>
      <c r="G53" s="54" t="s">
        <v>11</v>
      </c>
      <c r="H53" s="54" t="s">
        <v>11</v>
      </c>
      <c r="I53" s="7">
        <f>10/15*100</f>
        <v>66.666666666666657</v>
      </c>
      <c r="J53" s="8"/>
    </row>
    <row r="54" spans="2:10" ht="30" customHeight="1" x14ac:dyDescent="0.3">
      <c r="B54" s="31"/>
      <c r="C54" s="39" t="s">
        <v>17</v>
      </c>
      <c r="D54" s="43"/>
      <c r="E54" s="156" t="s">
        <v>18</v>
      </c>
      <c r="F54" s="54" t="s">
        <v>11</v>
      </c>
      <c r="G54" s="54" t="s">
        <v>11</v>
      </c>
      <c r="H54" s="54" t="s">
        <v>11</v>
      </c>
      <c r="I54" s="7">
        <f>I42/15377</f>
        <v>3.9240340668210107</v>
      </c>
      <c r="J54" s="8" t="s">
        <v>524</v>
      </c>
    </row>
    <row r="55" spans="2:10" ht="20.100000000000001" customHeight="1" x14ac:dyDescent="0.3">
      <c r="B55" s="35" t="s">
        <v>121</v>
      </c>
      <c r="C55" s="40"/>
      <c r="D55" s="43"/>
      <c r="E55" s="6" t="s">
        <v>0</v>
      </c>
      <c r="F55" s="54" t="s">
        <v>11</v>
      </c>
      <c r="G55" s="54" t="s">
        <v>11</v>
      </c>
      <c r="H55" s="54" t="s">
        <v>11</v>
      </c>
      <c r="I55" s="7">
        <f>I9/(I31+I42)*100</f>
        <v>1.8305685445572211</v>
      </c>
      <c r="J55" s="8"/>
    </row>
    <row r="56" spans="2:10" ht="20.100000000000001" customHeight="1" x14ac:dyDescent="0.3">
      <c r="B56" s="35" t="s">
        <v>122</v>
      </c>
      <c r="C56" s="40"/>
      <c r="D56" s="43"/>
      <c r="E56" s="6" t="s">
        <v>0</v>
      </c>
      <c r="F56" s="54" t="s">
        <v>11</v>
      </c>
      <c r="G56" s="54" t="s">
        <v>11</v>
      </c>
      <c r="H56" s="54" t="s">
        <v>11</v>
      </c>
      <c r="I56" s="7">
        <f>I20/(I31+I42)*100</f>
        <v>7.6556260677612746</v>
      </c>
      <c r="J56" s="8"/>
    </row>
    <row r="57" spans="2:10" ht="20.100000000000001" customHeight="1" x14ac:dyDescent="0.3">
      <c r="B57" s="35" t="s">
        <v>123</v>
      </c>
      <c r="C57" s="32"/>
      <c r="D57" s="45"/>
      <c r="E57" s="6" t="s">
        <v>0</v>
      </c>
      <c r="F57" s="54" t="s">
        <v>11</v>
      </c>
      <c r="G57" s="54" t="s">
        <v>11</v>
      </c>
      <c r="H57" s="54" t="s">
        <v>11</v>
      </c>
      <c r="I57" s="7">
        <f>I42/(I31+I42)*100</f>
        <v>90.513805387681515</v>
      </c>
      <c r="J57" s="8"/>
    </row>
    <row r="58" spans="2:10" ht="20.100000000000001" customHeight="1" x14ac:dyDescent="0.3">
      <c r="B58" s="200" t="s">
        <v>30</v>
      </c>
      <c r="C58" s="200"/>
      <c r="D58" s="200"/>
      <c r="E58" s="200"/>
      <c r="F58" s="200"/>
      <c r="G58" s="200"/>
      <c r="H58" s="200"/>
      <c r="I58" s="200"/>
      <c r="J58" s="200"/>
    </row>
    <row r="59" spans="2:10" ht="20.100000000000001" customHeight="1" x14ac:dyDescent="0.3">
      <c r="B59" s="55" t="s">
        <v>31</v>
      </c>
      <c r="C59" s="56"/>
      <c r="D59" s="67"/>
      <c r="E59" s="57"/>
      <c r="F59" s="68"/>
      <c r="G59" s="68"/>
      <c r="H59" s="68"/>
      <c r="I59" s="68"/>
      <c r="J59" s="13"/>
    </row>
    <row r="60" spans="2:10" ht="20.100000000000001" customHeight="1" x14ac:dyDescent="0.3">
      <c r="B60" s="59"/>
      <c r="C60" s="61" t="s">
        <v>32</v>
      </c>
      <c r="D60" s="71"/>
      <c r="E60" s="11" t="s">
        <v>6</v>
      </c>
      <c r="F60" s="12">
        <f t="shared" ref="F60:I61" si="1">F64+F72</f>
        <v>24184.65033251631</v>
      </c>
      <c r="G60" s="12">
        <f t="shared" si="1"/>
        <v>20479.041950051134</v>
      </c>
      <c r="H60" s="12">
        <f t="shared" si="1"/>
        <v>21476.817820078337</v>
      </c>
      <c r="I60" s="12">
        <f t="shared" si="1"/>
        <v>21519.91917230302</v>
      </c>
      <c r="J60" s="13"/>
    </row>
    <row r="61" spans="2:10" ht="20.100000000000001" customHeight="1" x14ac:dyDescent="0.3">
      <c r="B61" s="59"/>
      <c r="C61" s="63"/>
      <c r="D61" s="72"/>
      <c r="E61" s="11" t="s">
        <v>7</v>
      </c>
      <c r="F61" s="12">
        <f t="shared" si="1"/>
        <v>148.4239151970587</v>
      </c>
      <c r="G61" s="12">
        <f t="shared" si="1"/>
        <v>132.5288650201841</v>
      </c>
      <c r="H61" s="12">
        <f t="shared" si="1"/>
        <v>138.19358815228202</v>
      </c>
      <c r="I61" s="12">
        <f t="shared" si="1"/>
        <v>138.64870745271784</v>
      </c>
      <c r="J61" s="13"/>
    </row>
    <row r="62" spans="2:10" ht="30" customHeight="1" x14ac:dyDescent="0.3">
      <c r="B62" s="60"/>
      <c r="C62" s="39" t="s">
        <v>33</v>
      </c>
      <c r="D62" s="70"/>
      <c r="E62" s="156" t="s">
        <v>34</v>
      </c>
      <c r="F62" s="14">
        <f>F59/8469.8</f>
        <v>0</v>
      </c>
      <c r="G62" s="14">
        <f>G59/9463.4</f>
        <v>0</v>
      </c>
      <c r="H62" s="14">
        <f>H59/10203</f>
        <v>0</v>
      </c>
      <c r="I62" s="14">
        <f>I59/15377</f>
        <v>0</v>
      </c>
      <c r="J62" s="8" t="s">
        <v>525</v>
      </c>
    </row>
    <row r="63" spans="2:10" ht="20.100000000000001" customHeight="1" x14ac:dyDescent="0.3">
      <c r="B63" s="55" t="s">
        <v>35</v>
      </c>
      <c r="C63" s="56"/>
      <c r="D63" s="56"/>
      <c r="E63" s="57"/>
      <c r="F63" s="66"/>
      <c r="G63" s="66"/>
      <c r="H63" s="66"/>
      <c r="I63" s="66"/>
      <c r="J63" s="13"/>
    </row>
    <row r="64" spans="2:10" ht="20.100000000000001" customHeight="1" x14ac:dyDescent="0.3">
      <c r="B64" s="59"/>
      <c r="C64" s="61" t="s">
        <v>36</v>
      </c>
      <c r="D64" s="64"/>
      <c r="E64" s="11" t="s">
        <v>6</v>
      </c>
      <c r="F64" s="15">
        <v>0</v>
      </c>
      <c r="G64" s="12">
        <f>G66+G67+G68+G69</f>
        <v>10.742000000000001</v>
      </c>
      <c r="H64" s="12">
        <f>H66+H67+H68+H69</f>
        <v>272.22699999999998</v>
      </c>
      <c r="I64" s="12">
        <f>I66+I67+I68+I69</f>
        <v>275.84800000000001</v>
      </c>
      <c r="J64" s="13"/>
    </row>
    <row r="65" spans="2:10" ht="20.100000000000001" customHeight="1" x14ac:dyDescent="0.3">
      <c r="B65" s="59"/>
      <c r="C65" s="63"/>
      <c r="D65" s="72"/>
      <c r="E65" s="11" t="s">
        <v>7</v>
      </c>
      <c r="F65" s="15">
        <v>0</v>
      </c>
      <c r="G65" s="16">
        <v>3.8671200000000003E-2</v>
      </c>
      <c r="H65" s="16">
        <v>0.98001720000000014</v>
      </c>
      <c r="I65" s="16">
        <v>0.99305280000000007</v>
      </c>
      <c r="J65" s="13"/>
    </row>
    <row r="66" spans="2:10" ht="20.100000000000001" customHeight="1" x14ac:dyDescent="0.3">
      <c r="B66" s="59"/>
      <c r="C66" s="157" t="s">
        <v>62</v>
      </c>
      <c r="D66" s="10" t="s">
        <v>37</v>
      </c>
      <c r="E66" s="11" t="s">
        <v>8</v>
      </c>
      <c r="F66" s="15">
        <v>0</v>
      </c>
      <c r="G66" s="12">
        <v>10.742000000000001</v>
      </c>
      <c r="H66" s="12">
        <v>272.22699999999998</v>
      </c>
      <c r="I66" s="12">
        <v>275.84800000000001</v>
      </c>
      <c r="J66" s="13" t="s">
        <v>526</v>
      </c>
    </row>
    <row r="67" spans="2:10" ht="20.100000000000001" customHeight="1" x14ac:dyDescent="0.3">
      <c r="B67" s="59"/>
      <c r="C67" s="10" t="s">
        <v>63</v>
      </c>
      <c r="D67" s="10" t="s">
        <v>12</v>
      </c>
      <c r="E67" s="11" t="s">
        <v>6</v>
      </c>
      <c r="F67" s="15">
        <v>0</v>
      </c>
      <c r="G67" s="15">
        <v>0</v>
      </c>
      <c r="H67" s="15">
        <v>0</v>
      </c>
      <c r="I67" s="15">
        <v>0</v>
      </c>
      <c r="J67" s="13"/>
    </row>
    <row r="68" spans="2:10" ht="20.100000000000001" customHeight="1" x14ac:dyDescent="0.3">
      <c r="B68" s="59"/>
      <c r="C68" s="158" t="s">
        <v>38</v>
      </c>
      <c r="D68" s="10" t="s">
        <v>40</v>
      </c>
      <c r="E68" s="11" t="s">
        <v>8</v>
      </c>
      <c r="F68" s="15">
        <v>0</v>
      </c>
      <c r="G68" s="15">
        <v>0</v>
      </c>
      <c r="H68" s="15">
        <v>0</v>
      </c>
      <c r="I68" s="15">
        <v>0</v>
      </c>
      <c r="J68" s="13"/>
    </row>
    <row r="69" spans="2:10" ht="20.100000000000001" customHeight="1" x14ac:dyDescent="0.3">
      <c r="B69" s="59"/>
      <c r="C69" s="159" t="s">
        <v>39</v>
      </c>
      <c r="D69" s="73" t="s">
        <v>9</v>
      </c>
      <c r="E69" s="11" t="s">
        <v>8</v>
      </c>
      <c r="F69" s="15">
        <v>0</v>
      </c>
      <c r="G69" s="15">
        <v>0</v>
      </c>
      <c r="H69" s="15">
        <v>0</v>
      </c>
      <c r="I69" s="15">
        <v>0</v>
      </c>
      <c r="J69" s="13"/>
    </row>
    <row r="70" spans="2:10" ht="20.100000000000001" customHeight="1" x14ac:dyDescent="0.3">
      <c r="B70" s="60"/>
      <c r="C70" s="69" t="s">
        <v>120</v>
      </c>
      <c r="D70" s="70"/>
      <c r="E70" s="11" t="s">
        <v>0</v>
      </c>
      <c r="F70" s="15">
        <v>0</v>
      </c>
      <c r="G70" s="17">
        <f>G64/G60*100</f>
        <v>5.2453625644207344E-2</v>
      </c>
      <c r="H70" s="17">
        <f>H64/H60*100</f>
        <v>1.2675388052391041</v>
      </c>
      <c r="I70" s="17">
        <f>I64/I60*100</f>
        <v>1.2818263757933961</v>
      </c>
      <c r="J70" s="13" t="s">
        <v>527</v>
      </c>
    </row>
    <row r="71" spans="2:10" ht="20.100000000000001" customHeight="1" x14ac:dyDescent="0.3">
      <c r="B71" s="55" t="s">
        <v>41</v>
      </c>
      <c r="C71" s="56"/>
      <c r="D71" s="56"/>
      <c r="E71" s="57"/>
      <c r="F71" s="58"/>
      <c r="G71" s="58"/>
      <c r="H71" s="58"/>
      <c r="I71" s="58"/>
      <c r="J71" s="13"/>
    </row>
    <row r="72" spans="2:10" ht="20.100000000000001" customHeight="1" x14ac:dyDescent="0.3">
      <c r="B72" s="59"/>
      <c r="C72" s="61" t="s">
        <v>42</v>
      </c>
      <c r="D72" s="56"/>
      <c r="E72" s="11" t="s">
        <v>6</v>
      </c>
      <c r="F72" s="18">
        <f>F74+F78</f>
        <v>24184.65033251631</v>
      </c>
      <c r="G72" s="18">
        <f>G74+G78</f>
        <v>20468.299950051136</v>
      </c>
      <c r="H72" s="18">
        <f>H74+H78</f>
        <v>21204.590820078338</v>
      </c>
      <c r="I72" s="18">
        <f>I74+I78</f>
        <v>21244.071172303018</v>
      </c>
      <c r="J72" s="13"/>
    </row>
    <row r="73" spans="2:10" ht="20.100000000000001" customHeight="1" x14ac:dyDescent="0.3">
      <c r="B73" s="59"/>
      <c r="C73" s="62"/>
      <c r="D73" s="26"/>
      <c r="E73" s="11" t="s">
        <v>7</v>
      </c>
      <c r="F73" s="18">
        <v>148.4239151970587</v>
      </c>
      <c r="G73" s="18">
        <v>132.49019382018409</v>
      </c>
      <c r="H73" s="18">
        <v>137.21357095228203</v>
      </c>
      <c r="I73" s="18">
        <v>137.65565465271786</v>
      </c>
      <c r="J73" s="13"/>
    </row>
    <row r="74" spans="2:10" ht="20.100000000000001" customHeight="1" x14ac:dyDescent="0.3">
      <c r="B74" s="59"/>
      <c r="C74" s="61" t="s">
        <v>43</v>
      </c>
      <c r="D74" s="64"/>
      <c r="E74" s="11" t="s">
        <v>8</v>
      </c>
      <c r="F74" s="18">
        <f>SUM(F75:F77)</f>
        <v>8686.5912325163081</v>
      </c>
      <c r="G74" s="18">
        <f>SUM(G75:G77)</f>
        <v>5956.6168500511376</v>
      </c>
      <c r="H74" s="18">
        <f>SUM(H75:H77)</f>
        <v>6331.6359200783381</v>
      </c>
      <c r="I74" s="18">
        <f>SUM(I75:I77)</f>
        <v>6422.5374668985132</v>
      </c>
      <c r="J74" s="8" t="s">
        <v>528</v>
      </c>
    </row>
    <row r="75" spans="2:10" ht="20.100000000000001" customHeight="1" x14ac:dyDescent="0.3">
      <c r="B75" s="59"/>
      <c r="C75" s="62"/>
      <c r="D75" s="19" t="s">
        <v>3</v>
      </c>
      <c r="E75" s="11" t="s">
        <v>8</v>
      </c>
      <c r="F75" s="18">
        <v>7846.2773733083332</v>
      </c>
      <c r="G75" s="18">
        <v>5076.9069770638889</v>
      </c>
      <c r="H75" s="18">
        <v>5430.780031094444</v>
      </c>
      <c r="I75" s="18">
        <v>5592.6660026060335</v>
      </c>
      <c r="J75" s="13"/>
    </row>
    <row r="76" spans="2:10" ht="20.100000000000001" customHeight="1" x14ac:dyDescent="0.3">
      <c r="B76" s="59"/>
      <c r="C76" s="62"/>
      <c r="D76" s="19" t="s">
        <v>44</v>
      </c>
      <c r="E76" s="11" t="s">
        <v>8</v>
      </c>
      <c r="F76" s="18">
        <v>789.76901110589176</v>
      </c>
      <c r="G76" s="18">
        <v>829.25155288044755</v>
      </c>
      <c r="H76" s="18">
        <v>840.90451537614558</v>
      </c>
      <c r="I76" s="18">
        <v>768.75337526698661</v>
      </c>
      <c r="J76" s="13"/>
    </row>
    <row r="77" spans="2:10" ht="20.100000000000001" customHeight="1" x14ac:dyDescent="0.3">
      <c r="B77" s="59"/>
      <c r="C77" s="63"/>
      <c r="D77" s="65" t="s">
        <v>45</v>
      </c>
      <c r="E77" s="11" t="s">
        <v>8</v>
      </c>
      <c r="F77" s="18">
        <v>50.544848102082767</v>
      </c>
      <c r="G77" s="18">
        <v>50.458320106800556</v>
      </c>
      <c r="H77" s="18">
        <v>59.95137360774892</v>
      </c>
      <c r="I77" s="18">
        <v>61.118089025492452</v>
      </c>
      <c r="J77" s="13"/>
    </row>
    <row r="78" spans="2:10" ht="20.100000000000001" customHeight="1" x14ac:dyDescent="0.3">
      <c r="B78" s="59"/>
      <c r="C78" s="62" t="s">
        <v>46</v>
      </c>
      <c r="D78" s="26"/>
      <c r="E78" s="11" t="s">
        <v>8</v>
      </c>
      <c r="F78" s="18">
        <f>SUM(F79:F80)</f>
        <v>15498.059100000002</v>
      </c>
      <c r="G78" s="18">
        <f>SUM(G79:G80)</f>
        <v>14511.683099999998</v>
      </c>
      <c r="H78" s="18">
        <f>SUM(H79:H80)</f>
        <v>14872.954900000001</v>
      </c>
      <c r="I78" s="18">
        <f>SUM(I79:I80)</f>
        <v>14821.533705404503</v>
      </c>
      <c r="J78" s="13"/>
    </row>
    <row r="79" spans="2:10" ht="20.100000000000001" customHeight="1" x14ac:dyDescent="0.3">
      <c r="B79" s="59"/>
      <c r="C79" s="62"/>
      <c r="D79" s="19" t="s">
        <v>47</v>
      </c>
      <c r="E79" s="11" t="s">
        <v>8</v>
      </c>
      <c r="F79" s="18">
        <v>10226.529</v>
      </c>
      <c r="G79" s="18">
        <v>9800.7189999999991</v>
      </c>
      <c r="H79" s="18">
        <v>10146.174000000001</v>
      </c>
      <c r="I79" s="18">
        <v>10196.166405404503</v>
      </c>
      <c r="J79" s="8" t="s">
        <v>529</v>
      </c>
    </row>
    <row r="80" spans="2:10" ht="20.100000000000001" customHeight="1" x14ac:dyDescent="0.3">
      <c r="B80" s="60"/>
      <c r="C80" s="63"/>
      <c r="D80" s="65" t="s">
        <v>48</v>
      </c>
      <c r="E80" s="11" t="s">
        <v>8</v>
      </c>
      <c r="F80" s="18">
        <v>5271.5301000000018</v>
      </c>
      <c r="G80" s="18">
        <v>4710.9640999999992</v>
      </c>
      <c r="H80" s="18">
        <v>4726.7808999999997</v>
      </c>
      <c r="I80" s="18">
        <v>4625.3672999999999</v>
      </c>
      <c r="J80" s="13"/>
    </row>
    <row r="81" spans="2:10" ht="20.100000000000001" customHeight="1" x14ac:dyDescent="0.3">
      <c r="B81" s="74" t="s">
        <v>49</v>
      </c>
      <c r="C81" s="75"/>
      <c r="D81" s="70"/>
      <c r="E81" s="11" t="s">
        <v>10</v>
      </c>
      <c r="F81" s="76" t="s">
        <v>1</v>
      </c>
      <c r="G81" s="77">
        <f>G64/(G79+G64)*100</f>
        <v>0.10948420423828828</v>
      </c>
      <c r="H81" s="77">
        <f>H64/(H79+H64)*100</f>
        <v>2.6129441552499268</v>
      </c>
      <c r="I81" s="77">
        <f>I64/(I79+I64)*100</f>
        <v>2.6341445811766415</v>
      </c>
      <c r="J81" s="13" t="s">
        <v>530</v>
      </c>
    </row>
    <row r="82" spans="2:10" ht="20.100000000000001" customHeight="1" x14ac:dyDescent="0.3">
      <c r="B82" s="55" t="s">
        <v>50</v>
      </c>
      <c r="C82" s="56"/>
      <c r="D82" s="56"/>
      <c r="E82" s="57"/>
      <c r="F82" s="66"/>
      <c r="G82" s="66"/>
      <c r="H82" s="66"/>
      <c r="I82" s="66"/>
      <c r="J82" s="13"/>
    </row>
    <row r="83" spans="2:10" ht="20.100000000000001" customHeight="1" x14ac:dyDescent="0.3">
      <c r="B83" s="59"/>
      <c r="C83" s="46" t="s">
        <v>51</v>
      </c>
      <c r="D83" s="5" t="s">
        <v>64</v>
      </c>
      <c r="E83" s="6" t="s">
        <v>6</v>
      </c>
      <c r="F83" s="20" t="s">
        <v>5</v>
      </c>
      <c r="G83" s="7">
        <f t="shared" ref="G83:I84" si="2">G85+G87+G89+G91</f>
        <v>397.22222222222229</v>
      </c>
      <c r="H83" s="7">
        <f t="shared" si="2"/>
        <v>400.46400000000006</v>
      </c>
      <c r="I83" s="7">
        <f t="shared" si="2"/>
        <v>399.334</v>
      </c>
      <c r="J83" s="13"/>
    </row>
    <row r="84" spans="2:10" ht="20.100000000000001" customHeight="1" x14ac:dyDescent="0.3">
      <c r="B84" s="59"/>
      <c r="C84" s="47"/>
      <c r="D84" s="5" t="s">
        <v>65</v>
      </c>
      <c r="E84" s="6" t="s">
        <v>52</v>
      </c>
      <c r="F84" s="21" t="s">
        <v>5</v>
      </c>
      <c r="G84" s="22">
        <f t="shared" si="2"/>
        <v>51</v>
      </c>
      <c r="H84" s="22">
        <f t="shared" si="2"/>
        <v>63.273311999999997</v>
      </c>
      <c r="I84" s="22">
        <f t="shared" si="2"/>
        <v>64.03</v>
      </c>
      <c r="J84" s="13"/>
    </row>
    <row r="85" spans="2:10" ht="20.100000000000001" customHeight="1" x14ac:dyDescent="0.3">
      <c r="B85" s="59"/>
      <c r="C85" s="46" t="s">
        <v>569</v>
      </c>
      <c r="D85" s="5" t="s">
        <v>64</v>
      </c>
      <c r="E85" s="6" t="s">
        <v>6</v>
      </c>
      <c r="F85" s="23" t="s">
        <v>1</v>
      </c>
      <c r="G85" s="7">
        <v>52.777777777777779</v>
      </c>
      <c r="H85" s="7">
        <v>53.167000000000002</v>
      </c>
      <c r="I85" s="7">
        <v>53.167000000000002</v>
      </c>
      <c r="J85" s="13"/>
    </row>
    <row r="86" spans="2:10" ht="20.100000000000001" customHeight="1" x14ac:dyDescent="0.3">
      <c r="B86" s="59"/>
      <c r="C86" s="134" t="s">
        <v>69</v>
      </c>
      <c r="D86" s="5" t="s">
        <v>65</v>
      </c>
      <c r="E86" s="6" t="s">
        <v>52</v>
      </c>
      <c r="F86" s="23" t="s">
        <v>1</v>
      </c>
      <c r="G86" s="22">
        <v>7</v>
      </c>
      <c r="H86" s="22">
        <v>8.4003859999999992</v>
      </c>
      <c r="I86" s="22">
        <v>8.5</v>
      </c>
      <c r="J86" s="13"/>
    </row>
    <row r="87" spans="2:10" ht="20.100000000000001" customHeight="1" x14ac:dyDescent="0.3">
      <c r="B87" s="59"/>
      <c r="C87" s="160" t="s">
        <v>66</v>
      </c>
      <c r="D87" s="5" t="s">
        <v>64</v>
      </c>
      <c r="E87" s="6" t="s">
        <v>6</v>
      </c>
      <c r="F87" s="23" t="s">
        <v>1</v>
      </c>
      <c r="G87" s="7">
        <v>94.444444444444443</v>
      </c>
      <c r="H87" s="7">
        <v>96.241</v>
      </c>
      <c r="I87" s="7">
        <v>96.241</v>
      </c>
      <c r="J87" s="13"/>
    </row>
    <row r="88" spans="2:10" ht="20.100000000000001" customHeight="1" x14ac:dyDescent="0.3">
      <c r="B88" s="59"/>
      <c r="C88" s="47"/>
      <c r="D88" s="5" t="s">
        <v>65</v>
      </c>
      <c r="E88" s="6" t="s">
        <v>52</v>
      </c>
      <c r="F88" s="23" t="s">
        <v>1</v>
      </c>
      <c r="G88" s="22">
        <v>12</v>
      </c>
      <c r="H88" s="22">
        <v>15.206078</v>
      </c>
      <c r="I88" s="22">
        <v>15.4</v>
      </c>
      <c r="J88" s="13"/>
    </row>
    <row r="89" spans="2:10" ht="20.100000000000001" customHeight="1" x14ac:dyDescent="0.3">
      <c r="B89" s="59"/>
      <c r="C89" s="46" t="s">
        <v>67</v>
      </c>
      <c r="D89" s="5" t="s">
        <v>64</v>
      </c>
      <c r="E89" s="6" t="s">
        <v>6</v>
      </c>
      <c r="F89" s="23" t="s">
        <v>1</v>
      </c>
      <c r="G89" s="7">
        <v>155.55555555555557</v>
      </c>
      <c r="H89" s="7">
        <v>156.90600000000001</v>
      </c>
      <c r="I89" s="7">
        <v>156.90600000000001</v>
      </c>
      <c r="J89" s="13"/>
    </row>
    <row r="90" spans="2:10" ht="20.100000000000001" customHeight="1" x14ac:dyDescent="0.3">
      <c r="B90" s="59"/>
      <c r="C90" s="47"/>
      <c r="D90" s="5" t="s">
        <v>65</v>
      </c>
      <c r="E90" s="6" t="s">
        <v>52</v>
      </c>
      <c r="F90" s="23" t="s">
        <v>1</v>
      </c>
      <c r="G90" s="22">
        <v>20</v>
      </c>
      <c r="H90" s="22">
        <v>24.791148</v>
      </c>
      <c r="I90" s="22">
        <v>25.19</v>
      </c>
      <c r="J90" s="13"/>
    </row>
    <row r="91" spans="2:10" ht="20.100000000000001" customHeight="1" x14ac:dyDescent="0.3">
      <c r="B91" s="59"/>
      <c r="C91" s="46" t="s">
        <v>68</v>
      </c>
      <c r="D91" s="5" t="s">
        <v>64</v>
      </c>
      <c r="E91" s="6" t="s">
        <v>6</v>
      </c>
      <c r="F91" s="23" t="s">
        <v>1</v>
      </c>
      <c r="G91" s="7">
        <v>94.444444444444443</v>
      </c>
      <c r="H91" s="7">
        <v>94.15</v>
      </c>
      <c r="I91" s="7">
        <v>93.02</v>
      </c>
      <c r="J91" s="13"/>
    </row>
    <row r="92" spans="2:10" ht="20.100000000000001" customHeight="1" x14ac:dyDescent="0.3">
      <c r="B92" s="60"/>
      <c r="C92" s="47"/>
      <c r="D92" s="5" t="s">
        <v>65</v>
      </c>
      <c r="E92" s="6" t="s">
        <v>52</v>
      </c>
      <c r="F92" s="23" t="s">
        <v>1</v>
      </c>
      <c r="G92" s="22">
        <v>12</v>
      </c>
      <c r="H92" s="22">
        <v>14.8757</v>
      </c>
      <c r="I92" s="22">
        <v>14.94</v>
      </c>
      <c r="J92" s="13"/>
    </row>
    <row r="93" spans="2:10" ht="20.100000000000001" customHeight="1" x14ac:dyDescent="0.3">
      <c r="B93" s="88" t="s">
        <v>70</v>
      </c>
      <c r="C93" s="89"/>
      <c r="D93" s="89"/>
      <c r="E93" s="89"/>
      <c r="F93" s="89"/>
      <c r="G93" s="89"/>
      <c r="H93" s="89"/>
      <c r="I93" s="89"/>
      <c r="J93" s="90"/>
    </row>
    <row r="94" spans="2:10" ht="20.100000000000001" customHeight="1" x14ac:dyDescent="0.3">
      <c r="B94" s="27" t="s">
        <v>71</v>
      </c>
      <c r="C94" s="33"/>
      <c r="D94" s="33"/>
      <c r="E94" s="34"/>
      <c r="F94" s="80"/>
      <c r="G94" s="80"/>
      <c r="H94" s="80"/>
      <c r="I94" s="81"/>
      <c r="J94" s="8"/>
    </row>
    <row r="95" spans="2:10" ht="20.100000000000001" customHeight="1" x14ac:dyDescent="0.3">
      <c r="B95" s="59"/>
      <c r="C95" s="161" t="s">
        <v>72</v>
      </c>
      <c r="D95" s="44"/>
      <c r="E95" s="11" t="s">
        <v>2</v>
      </c>
      <c r="F95" s="22">
        <f>F96</f>
        <v>65914</v>
      </c>
      <c r="G95" s="22">
        <f>G96</f>
        <v>66713</v>
      </c>
      <c r="H95" s="22">
        <f>H96</f>
        <v>75022</v>
      </c>
      <c r="I95" s="22">
        <f>I96</f>
        <v>95227.79</v>
      </c>
      <c r="J95" s="8" t="s">
        <v>529</v>
      </c>
    </row>
    <row r="96" spans="2:10" ht="20.100000000000001" customHeight="1" x14ac:dyDescent="0.3">
      <c r="B96" s="59"/>
      <c r="C96" s="37"/>
      <c r="D96" s="5" t="s">
        <v>568</v>
      </c>
      <c r="E96" s="11" t="s">
        <v>2</v>
      </c>
      <c r="F96" s="22">
        <v>65914</v>
      </c>
      <c r="G96" s="22">
        <v>66713</v>
      </c>
      <c r="H96" s="22">
        <v>75022</v>
      </c>
      <c r="I96" s="22">
        <v>95227.79</v>
      </c>
      <c r="J96" s="148" t="s">
        <v>531</v>
      </c>
    </row>
    <row r="97" spans="2:10" ht="20.100000000000001" customHeight="1" x14ac:dyDescent="0.3">
      <c r="B97" s="59"/>
      <c r="C97" s="39" t="s">
        <v>74</v>
      </c>
      <c r="D97" s="43"/>
      <c r="E97" s="11" t="s">
        <v>2</v>
      </c>
      <c r="F97" s="22">
        <v>0</v>
      </c>
      <c r="G97" s="22">
        <v>0</v>
      </c>
      <c r="H97" s="22">
        <v>0</v>
      </c>
      <c r="I97" s="22">
        <v>0</v>
      </c>
      <c r="J97" s="8"/>
    </row>
    <row r="98" spans="2:10" ht="20.100000000000001" customHeight="1" x14ac:dyDescent="0.3">
      <c r="B98" s="59"/>
      <c r="C98" s="37" t="s">
        <v>73</v>
      </c>
      <c r="D98" s="83"/>
      <c r="E98" s="11" t="s">
        <v>2</v>
      </c>
      <c r="F98" s="22">
        <f>SUM(F99:F100)</f>
        <v>65914</v>
      </c>
      <c r="G98" s="22">
        <f>SUM(G99:G100)</f>
        <v>66713</v>
      </c>
      <c r="H98" s="22">
        <f>SUM(H99:H100)</f>
        <v>75022</v>
      </c>
      <c r="I98" s="22">
        <f>SUM(I99:I100)</f>
        <v>95227.79</v>
      </c>
      <c r="J98" s="8"/>
    </row>
    <row r="99" spans="2:10" ht="20.100000000000001" customHeight="1" x14ac:dyDescent="0.3">
      <c r="B99" s="59"/>
      <c r="C99" s="37"/>
      <c r="D99" s="5" t="s">
        <v>91</v>
      </c>
      <c r="E99" s="11" t="s">
        <v>2</v>
      </c>
      <c r="F99" s="22">
        <v>53896</v>
      </c>
      <c r="G99" s="22">
        <v>48245</v>
      </c>
      <c r="H99" s="22">
        <v>54737</v>
      </c>
      <c r="I99" s="22">
        <v>73597.789999999994</v>
      </c>
      <c r="J99" s="8" t="s">
        <v>93</v>
      </c>
    </row>
    <row r="100" spans="2:10" ht="30" customHeight="1" x14ac:dyDescent="0.3">
      <c r="B100" s="59"/>
      <c r="C100" s="37"/>
      <c r="D100" s="47" t="s">
        <v>92</v>
      </c>
      <c r="E100" s="11" t="s">
        <v>2</v>
      </c>
      <c r="F100" s="22">
        <v>12018</v>
      </c>
      <c r="G100" s="22">
        <v>18468</v>
      </c>
      <c r="H100" s="22">
        <v>20285</v>
      </c>
      <c r="I100" s="22">
        <v>21630</v>
      </c>
      <c r="J100" s="128" t="s">
        <v>532</v>
      </c>
    </row>
    <row r="101" spans="2:10" ht="20.100000000000001" customHeight="1" x14ac:dyDescent="0.3">
      <c r="B101" s="82"/>
      <c r="C101" s="84" t="s">
        <v>98</v>
      </c>
      <c r="D101" s="78" t="s">
        <v>99</v>
      </c>
      <c r="E101" s="11" t="s">
        <v>2</v>
      </c>
      <c r="F101" s="78">
        <v>0</v>
      </c>
      <c r="G101" s="78">
        <v>0</v>
      </c>
      <c r="H101" s="78">
        <v>0</v>
      </c>
      <c r="I101" s="78">
        <v>0</v>
      </c>
      <c r="J101" s="78"/>
    </row>
    <row r="102" spans="2:10" ht="20.100000000000001" customHeight="1" x14ac:dyDescent="0.3">
      <c r="B102" s="82"/>
      <c r="C102" s="85"/>
      <c r="D102" s="49" t="s">
        <v>100</v>
      </c>
      <c r="E102" s="79" t="s">
        <v>0</v>
      </c>
      <c r="F102" s="78">
        <v>0</v>
      </c>
      <c r="G102" s="78">
        <v>0</v>
      </c>
      <c r="H102" s="78">
        <v>0</v>
      </c>
      <c r="I102" s="78">
        <v>0</v>
      </c>
      <c r="J102" s="78"/>
    </row>
    <row r="103" spans="2:10" ht="20.100000000000001" customHeight="1" x14ac:dyDescent="0.3">
      <c r="B103" s="82"/>
      <c r="C103" s="84" t="s">
        <v>97</v>
      </c>
      <c r="D103" s="78" t="s">
        <v>94</v>
      </c>
      <c r="E103" s="11" t="s">
        <v>2</v>
      </c>
      <c r="F103" s="87">
        <v>65914</v>
      </c>
      <c r="G103" s="87">
        <v>66713</v>
      </c>
      <c r="H103" s="87">
        <v>75022</v>
      </c>
      <c r="I103" s="87">
        <v>91137</v>
      </c>
      <c r="J103" s="78"/>
    </row>
    <row r="104" spans="2:10" ht="20.100000000000001" customHeight="1" x14ac:dyDescent="0.3">
      <c r="B104" s="82"/>
      <c r="C104" s="82"/>
      <c r="D104" s="78" t="s">
        <v>95</v>
      </c>
      <c r="E104" s="11" t="s">
        <v>2</v>
      </c>
      <c r="F104" s="87">
        <v>0</v>
      </c>
      <c r="G104" s="87">
        <v>0</v>
      </c>
      <c r="H104" s="87">
        <v>0</v>
      </c>
      <c r="I104" s="87">
        <v>3890</v>
      </c>
      <c r="J104" s="78"/>
    </row>
    <row r="105" spans="2:10" ht="20.100000000000001" customHeight="1" x14ac:dyDescent="0.3">
      <c r="B105" s="82"/>
      <c r="C105" s="85"/>
      <c r="D105" s="78" t="s">
        <v>96</v>
      </c>
      <c r="E105" s="11" t="s">
        <v>2</v>
      </c>
      <c r="F105" s="87">
        <v>0</v>
      </c>
      <c r="G105" s="87">
        <v>0</v>
      </c>
      <c r="H105" s="87">
        <v>0</v>
      </c>
      <c r="I105" s="87">
        <v>201</v>
      </c>
      <c r="J105" s="78"/>
    </row>
    <row r="106" spans="2:10" ht="30" customHeight="1" x14ac:dyDescent="0.3">
      <c r="B106" s="60"/>
      <c r="C106" s="38" t="s">
        <v>89</v>
      </c>
      <c r="D106" s="45"/>
      <c r="E106" s="163" t="s">
        <v>88</v>
      </c>
      <c r="F106" s="7"/>
      <c r="G106" s="7">
        <f>G96/9463.4</f>
        <v>7.0495804890419933</v>
      </c>
      <c r="H106" s="7">
        <f>H96/10203</f>
        <v>7.3529354111535818</v>
      </c>
      <c r="I106" s="7">
        <f>I96/15377</f>
        <v>6.1928718215516678</v>
      </c>
      <c r="J106" s="142" t="s">
        <v>533</v>
      </c>
    </row>
    <row r="107" spans="2:10" ht="20.100000000000001" customHeight="1" x14ac:dyDescent="0.3">
      <c r="B107" s="194" t="s">
        <v>90</v>
      </c>
      <c r="C107" s="195"/>
      <c r="D107" s="195"/>
      <c r="E107" s="195"/>
      <c r="F107" s="195"/>
      <c r="G107" s="195"/>
      <c r="H107" s="195"/>
      <c r="I107" s="195"/>
      <c r="J107" s="196"/>
    </row>
    <row r="108" spans="2:10" ht="20.100000000000001" customHeight="1" x14ac:dyDescent="0.3">
      <c r="B108" s="74" t="s">
        <v>115</v>
      </c>
      <c r="C108" s="40"/>
      <c r="D108" s="43"/>
      <c r="E108" s="6" t="s">
        <v>52</v>
      </c>
      <c r="F108" s="21" t="s">
        <v>5</v>
      </c>
      <c r="G108" s="21" t="s">
        <v>5</v>
      </c>
      <c r="H108" s="21" t="s">
        <v>5</v>
      </c>
      <c r="I108" s="7">
        <v>161.35441</v>
      </c>
      <c r="J108" s="8" t="s">
        <v>534</v>
      </c>
    </row>
    <row r="109" spans="2:10" ht="20.100000000000001" customHeight="1" x14ac:dyDescent="0.3">
      <c r="B109" s="55" t="s">
        <v>101</v>
      </c>
      <c r="C109" s="33"/>
      <c r="D109" s="33"/>
      <c r="E109" s="57"/>
      <c r="F109" s="94"/>
      <c r="G109" s="94"/>
      <c r="H109" s="94"/>
      <c r="I109" s="95"/>
      <c r="J109" s="8"/>
    </row>
    <row r="110" spans="2:10" ht="20.100000000000001" customHeight="1" x14ac:dyDescent="0.3">
      <c r="B110" s="59"/>
      <c r="C110" s="36" t="s">
        <v>103</v>
      </c>
      <c r="D110" s="44"/>
      <c r="E110" s="11" t="s">
        <v>2</v>
      </c>
      <c r="F110" s="9">
        <f>SUM(F111:F115)</f>
        <v>0.18188254709999999</v>
      </c>
      <c r="G110" s="9">
        <f>SUM(G111:G115)</f>
        <v>0.25851140610000001</v>
      </c>
      <c r="H110" s="9">
        <f>SUM(H111:H115)</f>
        <v>0.33821531479999994</v>
      </c>
      <c r="I110" s="9">
        <f>SUM(I111:I115)</f>
        <v>0.38118877870000001</v>
      </c>
      <c r="J110" s="8"/>
    </row>
    <row r="111" spans="2:10" ht="20.100000000000001" customHeight="1" x14ac:dyDescent="0.3">
      <c r="B111" s="59"/>
      <c r="C111" s="37"/>
      <c r="D111" s="10" t="s">
        <v>105</v>
      </c>
      <c r="E111" s="11" t="s">
        <v>2</v>
      </c>
      <c r="F111" s="9">
        <v>2.0642015999999999E-2</v>
      </c>
      <c r="G111" s="9">
        <v>4.096794799999999E-2</v>
      </c>
      <c r="H111" s="9">
        <v>2.3237243000000005E-2</v>
      </c>
      <c r="I111" s="9">
        <v>1.3207016000000002E-2</v>
      </c>
      <c r="J111" s="8"/>
    </row>
    <row r="112" spans="2:10" ht="20.100000000000001" customHeight="1" x14ac:dyDescent="0.3">
      <c r="B112" s="82"/>
      <c r="C112" s="82"/>
      <c r="D112" s="10" t="s">
        <v>106</v>
      </c>
      <c r="E112" s="11" t="s">
        <v>2</v>
      </c>
      <c r="F112" s="92">
        <v>4.6893098999999994E-2</v>
      </c>
      <c r="G112" s="92">
        <v>0.10599214199999998</v>
      </c>
      <c r="H112" s="92">
        <v>9.0901798999999978E-2</v>
      </c>
      <c r="I112" s="92">
        <v>5.7032515999999998E-2</v>
      </c>
      <c r="J112" s="78"/>
    </row>
    <row r="113" spans="2:10" ht="20.100000000000001" customHeight="1" x14ac:dyDescent="0.3">
      <c r="B113" s="59"/>
      <c r="C113" s="37"/>
      <c r="D113" s="10" t="s">
        <v>107</v>
      </c>
      <c r="E113" s="11" t="s">
        <v>2</v>
      </c>
      <c r="F113" s="9">
        <v>0</v>
      </c>
      <c r="G113" s="9">
        <v>2.0029019999999998E-2</v>
      </c>
      <c r="H113" s="9">
        <v>4.0569999999999998E-3</v>
      </c>
      <c r="I113" s="9">
        <v>1.0471182000000001E-2</v>
      </c>
      <c r="J113" s="8"/>
    </row>
    <row r="114" spans="2:10" ht="20.100000000000001" customHeight="1" x14ac:dyDescent="0.3">
      <c r="B114" s="59"/>
      <c r="C114" s="37"/>
      <c r="D114" s="10" t="s">
        <v>108</v>
      </c>
      <c r="E114" s="11" t="s">
        <v>2</v>
      </c>
      <c r="F114" s="9">
        <v>0.113735955</v>
      </c>
      <c r="G114" s="9">
        <v>9.0022813999999993E-2</v>
      </c>
      <c r="H114" s="9">
        <v>0.21795456999999996</v>
      </c>
      <c r="I114" s="9">
        <v>0.29241799819000003</v>
      </c>
      <c r="J114" s="8"/>
    </row>
    <row r="115" spans="2:10" ht="20.100000000000001" customHeight="1" x14ac:dyDescent="0.3">
      <c r="B115" s="82"/>
      <c r="C115" s="85"/>
      <c r="D115" s="10" t="s">
        <v>109</v>
      </c>
      <c r="E115" s="11" t="s">
        <v>2</v>
      </c>
      <c r="F115" s="92">
        <v>6.1147709999999995E-4</v>
      </c>
      <c r="G115" s="92">
        <v>1.4994820999999999E-3</v>
      </c>
      <c r="H115" s="92">
        <v>2.0647027999999993E-3</v>
      </c>
      <c r="I115" s="92">
        <v>8.0600665100000017E-3</v>
      </c>
      <c r="J115" s="78"/>
    </row>
    <row r="116" spans="2:10" ht="30" customHeight="1" x14ac:dyDescent="0.3">
      <c r="B116" s="85"/>
      <c r="C116" s="91" t="s">
        <v>110</v>
      </c>
      <c r="D116" s="70"/>
      <c r="E116" s="163" t="s">
        <v>88</v>
      </c>
      <c r="F116" s="93">
        <f>F110/8469.8</f>
        <v>2.1474243441403576E-5</v>
      </c>
      <c r="G116" s="93">
        <f>G110/9463.4</f>
        <v>2.7316969175983263E-5</v>
      </c>
      <c r="H116" s="93">
        <f>H110/10203</f>
        <v>3.3148614603547968E-5</v>
      </c>
      <c r="I116" s="93">
        <f>I110/15377</f>
        <v>2.4789541438512063E-5</v>
      </c>
      <c r="J116" s="142" t="s">
        <v>535</v>
      </c>
    </row>
    <row r="117" spans="2:10" ht="20.100000000000001" customHeight="1" x14ac:dyDescent="0.3">
      <c r="B117" s="84" t="s">
        <v>102</v>
      </c>
      <c r="C117" s="28"/>
      <c r="D117" s="56"/>
      <c r="E117" s="57"/>
      <c r="F117" s="96"/>
      <c r="G117" s="96"/>
      <c r="H117" s="96"/>
      <c r="I117" s="97"/>
      <c r="J117" s="78"/>
    </row>
    <row r="118" spans="2:10" ht="20.100000000000001" customHeight="1" x14ac:dyDescent="0.3">
      <c r="B118" s="82"/>
      <c r="C118" s="84" t="s">
        <v>104</v>
      </c>
      <c r="D118" s="64"/>
      <c r="E118" s="11" t="s">
        <v>2</v>
      </c>
      <c r="F118" s="92">
        <f>SUM(F119:F121)</f>
        <v>0.91</v>
      </c>
      <c r="G118" s="92">
        <f>SUM(G119:G121)</f>
        <v>0.71</v>
      </c>
      <c r="H118" s="92">
        <f>SUM(H119:H121)</f>
        <v>0.44999999999999996</v>
      </c>
      <c r="I118" s="92">
        <f>SUM(I119:I121)</f>
        <v>0.66009462866400004</v>
      </c>
      <c r="J118" s="78"/>
    </row>
    <row r="119" spans="2:10" ht="20.100000000000001" customHeight="1" x14ac:dyDescent="0.3">
      <c r="B119" s="82"/>
      <c r="C119" s="82"/>
      <c r="D119" s="10" t="s">
        <v>112</v>
      </c>
      <c r="E119" s="11" t="s">
        <v>2</v>
      </c>
      <c r="F119" s="92">
        <v>0.02</v>
      </c>
      <c r="G119" s="92">
        <v>0</v>
      </c>
      <c r="H119" s="92">
        <v>0.02</v>
      </c>
      <c r="I119" s="92">
        <v>1.1494628663999999E-2</v>
      </c>
      <c r="J119" s="78"/>
    </row>
    <row r="120" spans="2:10" ht="20.100000000000001" customHeight="1" x14ac:dyDescent="0.3">
      <c r="B120" s="82"/>
      <c r="C120" s="82"/>
      <c r="D120" s="10" t="s">
        <v>113</v>
      </c>
      <c r="E120" s="11" t="s">
        <v>2</v>
      </c>
      <c r="F120" s="92">
        <v>0.02</v>
      </c>
      <c r="G120" s="92">
        <v>0</v>
      </c>
      <c r="H120" s="92">
        <v>0.02</v>
      </c>
      <c r="I120" s="92">
        <v>4.7000000000000002E-3</v>
      </c>
      <c r="J120" s="78"/>
    </row>
    <row r="121" spans="2:10" ht="20.100000000000001" customHeight="1" x14ac:dyDescent="0.3">
      <c r="B121" s="82"/>
      <c r="C121" s="82"/>
      <c r="D121" s="10" t="s">
        <v>114</v>
      </c>
      <c r="E121" s="11" t="s">
        <v>2</v>
      </c>
      <c r="F121" s="92">
        <v>0.87</v>
      </c>
      <c r="G121" s="92">
        <v>0.71</v>
      </c>
      <c r="H121" s="92">
        <v>0.41</v>
      </c>
      <c r="I121" s="92">
        <v>0.64390000000000003</v>
      </c>
      <c r="J121" s="78"/>
    </row>
    <row r="122" spans="2:10" ht="30" customHeight="1" x14ac:dyDescent="0.3">
      <c r="B122" s="85"/>
      <c r="C122" s="91" t="s">
        <v>111</v>
      </c>
      <c r="D122" s="70"/>
      <c r="E122" s="163" t="s">
        <v>88</v>
      </c>
      <c r="F122" s="93">
        <f>F118/8469.8</f>
        <v>1.0744055349595033E-4</v>
      </c>
      <c r="G122" s="93">
        <f>G118/9463.4</f>
        <v>7.5025889215292606E-5</v>
      </c>
      <c r="H122" s="93">
        <f>H118/10203</f>
        <v>4.4104675095560126E-5</v>
      </c>
      <c r="I122" s="93">
        <f>I118/15377</f>
        <v>4.2927399926123431E-5</v>
      </c>
      <c r="J122" s="142" t="s">
        <v>536</v>
      </c>
    </row>
    <row r="123" spans="2:10" ht="20.100000000000001" customHeight="1" x14ac:dyDescent="0.3">
      <c r="B123" s="200" t="s">
        <v>116</v>
      </c>
      <c r="C123" s="200"/>
      <c r="D123" s="200"/>
      <c r="E123" s="200"/>
      <c r="F123" s="200"/>
      <c r="G123" s="200"/>
      <c r="H123" s="200"/>
      <c r="I123" s="200"/>
      <c r="J123" s="200"/>
    </row>
    <row r="124" spans="2:10" ht="20.100000000000001" customHeight="1" x14ac:dyDescent="0.3">
      <c r="B124" s="84" t="s">
        <v>117</v>
      </c>
      <c r="C124" s="28"/>
      <c r="D124" s="56"/>
      <c r="E124" s="57"/>
      <c r="F124" s="96"/>
      <c r="G124" s="96"/>
      <c r="H124" s="96"/>
      <c r="I124" s="97"/>
      <c r="J124" s="78"/>
    </row>
    <row r="125" spans="2:10" ht="20.100000000000001" customHeight="1" x14ac:dyDescent="0.3">
      <c r="B125" s="82"/>
      <c r="C125" s="84" t="s">
        <v>118</v>
      </c>
      <c r="D125" s="64"/>
      <c r="E125" s="11" t="s">
        <v>2</v>
      </c>
      <c r="F125" s="99">
        <f>F126+F128</f>
        <v>72.376000000000005</v>
      </c>
      <c r="G125" s="99">
        <f>G126+G128</f>
        <v>254.15799999999999</v>
      </c>
      <c r="H125" s="99">
        <f>H126+H128</f>
        <v>278.64500000000004</v>
      </c>
      <c r="I125" s="99">
        <f>I126+I128</f>
        <v>289.286</v>
      </c>
      <c r="J125" s="78"/>
    </row>
    <row r="126" spans="2:10" ht="20.100000000000001" customHeight="1" x14ac:dyDescent="0.3">
      <c r="B126" s="82"/>
      <c r="C126" s="82"/>
      <c r="D126" s="10" t="s">
        <v>119</v>
      </c>
      <c r="E126" s="11" t="s">
        <v>2</v>
      </c>
      <c r="F126" s="99">
        <f>F130</f>
        <v>13.71</v>
      </c>
      <c r="G126" s="99">
        <f>G130</f>
        <v>190.68899999999999</v>
      </c>
      <c r="H126" s="99">
        <f>H130</f>
        <v>193.72500000000002</v>
      </c>
      <c r="I126" s="99">
        <f>I130</f>
        <v>190.98000000000002</v>
      </c>
      <c r="J126" s="78"/>
    </row>
    <row r="127" spans="2:10" ht="20.100000000000001" customHeight="1" x14ac:dyDescent="0.3">
      <c r="B127" s="82"/>
      <c r="C127" s="82"/>
      <c r="D127" s="10" t="s">
        <v>124</v>
      </c>
      <c r="E127" s="11" t="s">
        <v>0</v>
      </c>
      <c r="F127" s="99">
        <f>F126/F125*100</f>
        <v>18.942743450867692</v>
      </c>
      <c r="G127" s="99">
        <f>G126/G125*100</f>
        <v>75.027738650760554</v>
      </c>
      <c r="H127" s="99">
        <f>H126/H125*100</f>
        <v>69.523946239839219</v>
      </c>
      <c r="I127" s="99">
        <f>I126/I125*100</f>
        <v>66.017712575098699</v>
      </c>
      <c r="J127" s="78"/>
    </row>
    <row r="128" spans="2:10" ht="20.100000000000001" customHeight="1" x14ac:dyDescent="0.3">
      <c r="B128" s="82"/>
      <c r="C128" s="82"/>
      <c r="D128" s="10" t="s">
        <v>125</v>
      </c>
      <c r="E128" s="11" t="s">
        <v>2</v>
      </c>
      <c r="F128" s="99">
        <f>F137</f>
        <v>58.665999999999997</v>
      </c>
      <c r="G128" s="99">
        <f>G137</f>
        <v>63.469000000000001</v>
      </c>
      <c r="H128" s="99">
        <f>H137</f>
        <v>84.92</v>
      </c>
      <c r="I128" s="99">
        <f>I137</f>
        <v>98.305999999999997</v>
      </c>
      <c r="J128" s="78"/>
    </row>
    <row r="129" spans="2:10" ht="20.100000000000001" customHeight="1" x14ac:dyDescent="0.3">
      <c r="B129" s="82"/>
      <c r="C129" s="85"/>
      <c r="D129" s="10" t="s">
        <v>126</v>
      </c>
      <c r="E129" s="11" t="s">
        <v>0</v>
      </c>
      <c r="F129" s="99">
        <f>F128/F125*100</f>
        <v>81.057256549132291</v>
      </c>
      <c r="G129" s="99">
        <f>G128/G125*100</f>
        <v>24.972261349239453</v>
      </c>
      <c r="H129" s="99">
        <f>H128/H125*100</f>
        <v>30.476053760160777</v>
      </c>
      <c r="I129" s="99">
        <f>I128/I125*100</f>
        <v>33.982287424901308</v>
      </c>
      <c r="J129" s="78"/>
    </row>
    <row r="130" spans="2:10" ht="20.100000000000001" customHeight="1" x14ac:dyDescent="0.3">
      <c r="B130" s="82"/>
      <c r="C130" s="84" t="s">
        <v>127</v>
      </c>
      <c r="D130" s="64"/>
      <c r="E130" s="11" t="s">
        <v>2</v>
      </c>
      <c r="F130" s="99">
        <f>F131+F132+F135+F136</f>
        <v>13.71</v>
      </c>
      <c r="G130" s="99">
        <f>G131+G132+G135+G136</f>
        <v>190.68899999999999</v>
      </c>
      <c r="H130" s="99">
        <f>H131+H132+H135+H136</f>
        <v>193.72500000000002</v>
      </c>
      <c r="I130" s="99">
        <f>I131+I132+I135+I136</f>
        <v>190.98000000000002</v>
      </c>
      <c r="J130" s="78"/>
    </row>
    <row r="131" spans="2:10" ht="20.100000000000001" customHeight="1" x14ac:dyDescent="0.3">
      <c r="B131" s="82"/>
      <c r="C131" s="82"/>
      <c r="D131" s="10" t="s">
        <v>128</v>
      </c>
      <c r="E131" s="11" t="s">
        <v>2</v>
      </c>
      <c r="F131" s="86">
        <v>0</v>
      </c>
      <c r="G131" s="99">
        <v>102.639</v>
      </c>
      <c r="H131" s="99">
        <v>100.965</v>
      </c>
      <c r="I131" s="99">
        <v>99.155000000000001</v>
      </c>
      <c r="J131" s="164" t="s">
        <v>537</v>
      </c>
    </row>
    <row r="132" spans="2:10" ht="20.100000000000001" customHeight="1" x14ac:dyDescent="0.3">
      <c r="B132" s="82"/>
      <c r="C132" s="82"/>
      <c r="D132" s="10" t="s">
        <v>129</v>
      </c>
      <c r="E132" s="11" t="s">
        <v>2</v>
      </c>
      <c r="F132" s="99">
        <f>F133+F134</f>
        <v>13.71</v>
      </c>
      <c r="G132" s="99">
        <f>G133+G134</f>
        <v>12.13</v>
      </c>
      <c r="H132" s="99">
        <f>H133+H134</f>
        <v>18.47</v>
      </c>
      <c r="I132" s="99">
        <f>I133+I134</f>
        <v>18.09</v>
      </c>
      <c r="J132" s="78"/>
    </row>
    <row r="133" spans="2:10" ht="20.100000000000001" customHeight="1" x14ac:dyDescent="0.3">
      <c r="B133" s="82"/>
      <c r="C133" s="82"/>
      <c r="D133" s="10" t="s">
        <v>130</v>
      </c>
      <c r="E133" s="11" t="s">
        <v>2</v>
      </c>
      <c r="F133" s="99">
        <v>13.71</v>
      </c>
      <c r="G133" s="99">
        <v>12.13</v>
      </c>
      <c r="H133" s="99">
        <v>18.47</v>
      </c>
      <c r="I133" s="99">
        <v>18.09</v>
      </c>
      <c r="J133" s="78"/>
    </row>
    <row r="134" spans="2:10" ht="20.100000000000001" customHeight="1" x14ac:dyDescent="0.3">
      <c r="B134" s="82"/>
      <c r="C134" s="82"/>
      <c r="D134" s="10" t="s">
        <v>131</v>
      </c>
      <c r="E134" s="11" t="s">
        <v>2</v>
      </c>
      <c r="F134" s="86">
        <v>0</v>
      </c>
      <c r="G134" s="86">
        <v>0</v>
      </c>
      <c r="H134" s="86">
        <v>0</v>
      </c>
      <c r="I134" s="86">
        <v>0</v>
      </c>
      <c r="J134" s="78"/>
    </row>
    <row r="135" spans="2:10" ht="20.100000000000001" customHeight="1" x14ac:dyDescent="0.3">
      <c r="B135" s="82"/>
      <c r="C135" s="82"/>
      <c r="D135" s="10" t="s">
        <v>132</v>
      </c>
      <c r="E135" s="11" t="s">
        <v>2</v>
      </c>
      <c r="F135" s="86">
        <v>0</v>
      </c>
      <c r="G135" s="99">
        <v>75.92</v>
      </c>
      <c r="H135" s="99">
        <v>74.290000000000006</v>
      </c>
      <c r="I135" s="99">
        <v>73.734999999999999</v>
      </c>
      <c r="J135" s="164" t="s">
        <v>538</v>
      </c>
    </row>
    <row r="136" spans="2:10" ht="20.100000000000001" customHeight="1" x14ac:dyDescent="0.3">
      <c r="B136" s="82"/>
      <c r="C136" s="85"/>
      <c r="D136" s="10" t="s">
        <v>133</v>
      </c>
      <c r="E136" s="11" t="s">
        <v>2</v>
      </c>
      <c r="F136" s="86">
        <v>0</v>
      </c>
      <c r="G136" s="86">
        <v>0</v>
      </c>
      <c r="H136" s="86">
        <v>0</v>
      </c>
      <c r="I136" s="86">
        <v>0</v>
      </c>
      <c r="J136" s="78"/>
    </row>
    <row r="137" spans="2:10" ht="20.100000000000001" customHeight="1" x14ac:dyDescent="0.3">
      <c r="B137" s="82"/>
      <c r="C137" s="84" t="s">
        <v>134</v>
      </c>
      <c r="D137" s="64"/>
      <c r="E137" s="11" t="s">
        <v>2</v>
      </c>
      <c r="F137" s="99">
        <f>F138+F139+F142+F143</f>
        <v>58.665999999999997</v>
      </c>
      <c r="G137" s="99">
        <f>G138+G139+G142+G143</f>
        <v>63.469000000000001</v>
      </c>
      <c r="H137" s="99">
        <f>H138+H139+H142+H143</f>
        <v>84.92</v>
      </c>
      <c r="I137" s="99">
        <f>I138+I139+I142+I143</f>
        <v>98.305999999999997</v>
      </c>
      <c r="J137" s="78"/>
    </row>
    <row r="138" spans="2:10" ht="20.100000000000001" customHeight="1" x14ac:dyDescent="0.3">
      <c r="B138" s="82"/>
      <c r="C138" s="82"/>
      <c r="D138" s="10" t="s">
        <v>128</v>
      </c>
      <c r="E138" s="11" t="s">
        <v>2</v>
      </c>
      <c r="F138" s="86">
        <v>0</v>
      </c>
      <c r="G138" s="86">
        <v>0</v>
      </c>
      <c r="H138" s="86">
        <v>0</v>
      </c>
      <c r="I138" s="86">
        <v>0</v>
      </c>
      <c r="J138" s="78"/>
    </row>
    <row r="139" spans="2:10" ht="20.100000000000001" customHeight="1" x14ac:dyDescent="0.3">
      <c r="B139" s="82"/>
      <c r="C139" s="82"/>
      <c r="D139" s="10" t="s">
        <v>129</v>
      </c>
      <c r="E139" s="11" t="s">
        <v>2</v>
      </c>
      <c r="F139" s="99">
        <f>F140+F141</f>
        <v>58.665999999999997</v>
      </c>
      <c r="G139" s="99">
        <f>G140+G141</f>
        <v>63.469000000000001</v>
      </c>
      <c r="H139" s="99">
        <f>H140+H141</f>
        <v>84.92</v>
      </c>
      <c r="I139" s="99">
        <f>I140+I141</f>
        <v>98.305999999999997</v>
      </c>
      <c r="J139" s="78"/>
    </row>
    <row r="140" spans="2:10" ht="20.100000000000001" customHeight="1" x14ac:dyDescent="0.3">
      <c r="B140" s="82"/>
      <c r="C140" s="82"/>
      <c r="D140" s="10" t="s">
        <v>130</v>
      </c>
      <c r="E140" s="11" t="s">
        <v>2</v>
      </c>
      <c r="F140" s="99">
        <v>58.665999999999997</v>
      </c>
      <c r="G140" s="99">
        <v>63.469000000000001</v>
      </c>
      <c r="H140" s="99">
        <v>84.92</v>
      </c>
      <c r="I140" s="99">
        <v>98.305999999999997</v>
      </c>
      <c r="J140" s="78"/>
    </row>
    <row r="141" spans="2:10" ht="20.100000000000001" customHeight="1" x14ac:dyDescent="0.3">
      <c r="B141" s="82"/>
      <c r="C141" s="82"/>
      <c r="D141" s="10" t="s">
        <v>131</v>
      </c>
      <c r="E141" s="11" t="s">
        <v>2</v>
      </c>
      <c r="F141" s="86">
        <v>0</v>
      </c>
      <c r="G141" s="86">
        <v>0</v>
      </c>
      <c r="H141" s="86">
        <v>0</v>
      </c>
      <c r="I141" s="86">
        <v>0</v>
      </c>
      <c r="J141" s="78"/>
    </row>
    <row r="142" spans="2:10" ht="20.100000000000001" customHeight="1" x14ac:dyDescent="0.3">
      <c r="B142" s="82"/>
      <c r="C142" s="82"/>
      <c r="D142" s="10" t="s">
        <v>132</v>
      </c>
      <c r="E142" s="11" t="s">
        <v>2</v>
      </c>
      <c r="F142" s="86">
        <v>0</v>
      </c>
      <c r="G142" s="86">
        <v>0</v>
      </c>
      <c r="H142" s="86">
        <v>0</v>
      </c>
      <c r="I142" s="86">
        <v>0</v>
      </c>
      <c r="J142" s="78"/>
    </row>
    <row r="143" spans="2:10" ht="20.100000000000001" customHeight="1" x14ac:dyDescent="0.3">
      <c r="B143" s="82"/>
      <c r="C143" s="85"/>
      <c r="D143" s="10" t="s">
        <v>133</v>
      </c>
      <c r="E143" s="11" t="s">
        <v>2</v>
      </c>
      <c r="F143" s="86">
        <v>0</v>
      </c>
      <c r="G143" s="86">
        <v>0</v>
      </c>
      <c r="H143" s="86">
        <v>0</v>
      </c>
      <c r="I143" s="86">
        <v>0</v>
      </c>
      <c r="J143" s="78"/>
    </row>
    <row r="144" spans="2:10" ht="20.100000000000001" customHeight="1" x14ac:dyDescent="0.3">
      <c r="B144" s="82"/>
      <c r="C144" s="48" t="s">
        <v>135</v>
      </c>
      <c r="D144" s="10" t="s">
        <v>136</v>
      </c>
      <c r="E144" s="11" t="s">
        <v>2</v>
      </c>
      <c r="F144" s="23" t="s">
        <v>1</v>
      </c>
      <c r="G144" s="99">
        <f>G131+G138</f>
        <v>102.639</v>
      </c>
      <c r="H144" s="99">
        <f>H131+H138</f>
        <v>100.965</v>
      </c>
      <c r="I144" s="99">
        <f>I131+I138</f>
        <v>99.155000000000001</v>
      </c>
      <c r="J144" s="164" t="s">
        <v>539</v>
      </c>
    </row>
    <row r="145" spans="2:10" ht="20.100000000000001" customHeight="1" x14ac:dyDescent="0.3">
      <c r="B145" s="85"/>
      <c r="C145" s="49"/>
      <c r="D145" s="72" t="s">
        <v>137</v>
      </c>
      <c r="E145" s="11" t="s">
        <v>0</v>
      </c>
      <c r="F145" s="23" t="s">
        <v>1</v>
      </c>
      <c r="G145" s="99">
        <f>G144/(G130+G137)*100</f>
        <v>40.38393440300915</v>
      </c>
      <c r="H145" s="99">
        <f>H144/(H130+H137)*100</f>
        <v>36.234276588490729</v>
      </c>
      <c r="I145" s="99">
        <f>I144/(I130+I137)*100</f>
        <v>34.275768616524822</v>
      </c>
      <c r="J145" s="4" t="s">
        <v>540</v>
      </c>
    </row>
    <row r="146" spans="2:10" ht="20.100000000000001" customHeight="1" x14ac:dyDescent="0.3">
      <c r="B146" s="194" t="s">
        <v>84</v>
      </c>
      <c r="C146" s="195"/>
      <c r="D146" s="195"/>
      <c r="E146" s="195"/>
      <c r="F146" s="195"/>
      <c r="G146" s="195"/>
      <c r="H146" s="195"/>
      <c r="I146" s="195"/>
      <c r="J146" s="196"/>
    </row>
    <row r="147" spans="2:10" ht="20.100000000000001" customHeight="1" x14ac:dyDescent="0.3">
      <c r="B147" s="84" t="s">
        <v>138</v>
      </c>
      <c r="C147" s="28"/>
      <c r="D147" s="56"/>
      <c r="E147" s="57"/>
      <c r="F147" s="96"/>
      <c r="G147" s="96"/>
      <c r="H147" s="96"/>
      <c r="I147" s="97"/>
      <c r="J147" s="78"/>
    </row>
    <row r="148" spans="2:10" ht="30" customHeight="1" x14ac:dyDescent="0.3">
      <c r="B148" s="82"/>
      <c r="C148" s="91" t="s">
        <v>139</v>
      </c>
      <c r="D148" s="70"/>
      <c r="E148" s="11" t="s">
        <v>13</v>
      </c>
      <c r="F148" s="99">
        <v>4.2639800000000001</v>
      </c>
      <c r="G148" s="99">
        <v>4.2639800000000001</v>
      </c>
      <c r="H148" s="99">
        <v>4.2639800000000001</v>
      </c>
      <c r="I148" s="99">
        <v>4.2639800000000001</v>
      </c>
      <c r="J148" s="165" t="s">
        <v>541</v>
      </c>
    </row>
    <row r="149" spans="2:10" ht="20.100000000000001" customHeight="1" x14ac:dyDescent="0.3">
      <c r="B149" s="82"/>
      <c r="C149" s="91" t="s">
        <v>140</v>
      </c>
      <c r="D149" s="70"/>
      <c r="E149" s="11" t="s">
        <v>13</v>
      </c>
      <c r="F149" s="86">
        <v>0</v>
      </c>
      <c r="G149" s="86">
        <v>0</v>
      </c>
      <c r="H149" s="86">
        <v>0</v>
      </c>
      <c r="I149" s="86">
        <v>0</v>
      </c>
      <c r="J149" s="78"/>
    </row>
    <row r="150" spans="2:10" ht="20.100000000000001" customHeight="1" x14ac:dyDescent="0.3">
      <c r="B150" s="82"/>
      <c r="C150" s="91" t="s">
        <v>141</v>
      </c>
      <c r="D150" s="70"/>
      <c r="E150" s="11" t="s">
        <v>13</v>
      </c>
      <c r="F150" s="86">
        <v>0</v>
      </c>
      <c r="G150" s="86">
        <v>0</v>
      </c>
      <c r="H150" s="86">
        <v>0</v>
      </c>
      <c r="I150" s="86">
        <v>0</v>
      </c>
      <c r="J150" s="166"/>
    </row>
    <row r="151" spans="2:10" ht="30" customHeight="1" x14ac:dyDescent="0.3">
      <c r="B151" s="82"/>
      <c r="C151" s="91" t="s">
        <v>142</v>
      </c>
      <c r="D151" s="70"/>
      <c r="E151" s="11" t="s">
        <v>13</v>
      </c>
      <c r="F151" s="86">
        <v>19907</v>
      </c>
      <c r="G151" s="86">
        <v>19907</v>
      </c>
      <c r="H151" s="86">
        <v>19907</v>
      </c>
      <c r="I151" s="86">
        <v>19907</v>
      </c>
      <c r="J151" s="165" t="s">
        <v>542</v>
      </c>
    </row>
    <row r="152" spans="2:10" ht="20.100000000000001" customHeight="1" x14ac:dyDescent="0.3">
      <c r="B152" s="82"/>
      <c r="C152" s="91" t="s">
        <v>143</v>
      </c>
      <c r="D152" s="70"/>
      <c r="E152" s="11" t="s">
        <v>144</v>
      </c>
      <c r="F152" s="86">
        <v>1</v>
      </c>
      <c r="G152" s="86">
        <v>1</v>
      </c>
      <c r="H152" s="86">
        <v>1</v>
      </c>
      <c r="I152" s="86">
        <v>1</v>
      </c>
      <c r="J152" s="164" t="s">
        <v>83</v>
      </c>
    </row>
    <row r="153" spans="2:10" ht="20.100000000000001" customHeight="1" x14ac:dyDescent="0.3">
      <c r="B153" s="194" t="s">
        <v>79</v>
      </c>
      <c r="C153" s="195"/>
      <c r="D153" s="195"/>
      <c r="E153" s="195"/>
      <c r="F153" s="195"/>
      <c r="G153" s="195"/>
      <c r="H153" s="195"/>
      <c r="I153" s="195"/>
      <c r="J153" s="196"/>
    </row>
    <row r="154" spans="2:10" ht="20.100000000000001" customHeight="1" x14ac:dyDescent="0.3">
      <c r="B154" s="84" t="s">
        <v>86</v>
      </c>
      <c r="C154" s="28"/>
      <c r="D154" s="56"/>
      <c r="E154" s="57"/>
      <c r="F154" s="96"/>
      <c r="G154" s="96"/>
      <c r="H154" s="96"/>
      <c r="I154" s="96"/>
      <c r="J154" s="78"/>
    </row>
    <row r="155" spans="2:10" ht="20.100000000000001" customHeight="1" x14ac:dyDescent="0.3">
      <c r="B155" s="82"/>
      <c r="C155" s="91" t="s">
        <v>80</v>
      </c>
      <c r="D155" s="70"/>
      <c r="E155" s="6" t="s">
        <v>52</v>
      </c>
      <c r="F155" s="86">
        <v>0</v>
      </c>
      <c r="G155" s="86">
        <v>79</v>
      </c>
      <c r="H155" s="86">
        <v>0</v>
      </c>
      <c r="I155" s="86">
        <v>0</v>
      </c>
      <c r="J155" s="78"/>
    </row>
    <row r="156" spans="2:10" ht="20.100000000000001" customHeight="1" x14ac:dyDescent="0.3">
      <c r="B156" s="82"/>
      <c r="C156" s="91" t="s">
        <v>81</v>
      </c>
      <c r="D156" s="70"/>
      <c r="E156" s="6" t="s">
        <v>52</v>
      </c>
      <c r="F156" s="86">
        <v>0</v>
      </c>
      <c r="G156" s="86">
        <v>0</v>
      </c>
      <c r="H156" s="86">
        <v>0</v>
      </c>
      <c r="I156" s="86">
        <v>108.74156000000001</v>
      </c>
      <c r="J156" s="78"/>
    </row>
    <row r="157" spans="2:10" ht="20.100000000000001" customHeight="1" x14ac:dyDescent="0.3">
      <c r="B157" s="85"/>
      <c r="C157" s="162" t="s">
        <v>82</v>
      </c>
      <c r="D157" s="70"/>
      <c r="E157" s="6" t="s">
        <v>52</v>
      </c>
      <c r="F157" s="86">
        <v>0</v>
      </c>
      <c r="G157" s="86">
        <v>0</v>
      </c>
      <c r="H157" s="86">
        <v>0</v>
      </c>
      <c r="I157" s="86">
        <v>8.1729900000000004</v>
      </c>
      <c r="J157" s="78"/>
    </row>
    <row r="158" spans="2:10" ht="20.100000000000001" customHeight="1" x14ac:dyDescent="0.3">
      <c r="B158" s="194" t="s">
        <v>76</v>
      </c>
      <c r="C158" s="195"/>
      <c r="D158" s="195"/>
      <c r="E158" s="195"/>
      <c r="F158" s="195"/>
      <c r="G158" s="195"/>
      <c r="H158" s="195"/>
      <c r="I158" s="195"/>
      <c r="J158" s="196"/>
    </row>
    <row r="159" spans="2:10" ht="20.100000000000001" customHeight="1" x14ac:dyDescent="0.3">
      <c r="B159" s="85" t="s">
        <v>77</v>
      </c>
      <c r="C159" s="98"/>
      <c r="D159" s="72"/>
      <c r="E159" s="6" t="s">
        <v>52</v>
      </c>
      <c r="F159" s="86">
        <v>0</v>
      </c>
      <c r="G159" s="86">
        <v>0</v>
      </c>
      <c r="H159" s="86">
        <v>0</v>
      </c>
      <c r="I159" s="86">
        <v>0</v>
      </c>
      <c r="J159" s="78"/>
    </row>
    <row r="160" spans="2:10" ht="20.100000000000001" customHeight="1" x14ac:dyDescent="0.3">
      <c r="B160" s="91" t="s">
        <v>570</v>
      </c>
      <c r="C160" s="100"/>
      <c r="D160" s="70"/>
      <c r="E160" s="11" t="s">
        <v>180</v>
      </c>
      <c r="F160" s="86">
        <v>0</v>
      </c>
      <c r="G160" s="86">
        <v>0</v>
      </c>
      <c r="H160" s="86">
        <v>0</v>
      </c>
      <c r="I160" s="86">
        <v>0</v>
      </c>
      <c r="J160" s="78"/>
    </row>
    <row r="161" spans="2:10" ht="20.100000000000001" customHeight="1" x14ac:dyDescent="0.3">
      <c r="B161" s="91" t="s">
        <v>78</v>
      </c>
      <c r="C161" s="100"/>
      <c r="D161" s="70"/>
      <c r="E161" s="11" t="s">
        <v>180</v>
      </c>
      <c r="F161" s="86">
        <v>0</v>
      </c>
      <c r="G161" s="86">
        <v>0</v>
      </c>
      <c r="H161" s="86">
        <v>0</v>
      </c>
      <c r="I161" s="86">
        <v>0</v>
      </c>
      <c r="J161" s="78"/>
    </row>
  </sheetData>
  <mergeCells count="16">
    <mergeCell ref="B2:D3"/>
    <mergeCell ref="E3:J4"/>
    <mergeCell ref="B5:D5"/>
    <mergeCell ref="E5:E6"/>
    <mergeCell ref="F5:F6"/>
    <mergeCell ref="G5:G6"/>
    <mergeCell ref="H5:H6"/>
    <mergeCell ref="I5:I6"/>
    <mergeCell ref="J5:J6"/>
    <mergeCell ref="B158:J158"/>
    <mergeCell ref="B7:J7"/>
    <mergeCell ref="B58:J58"/>
    <mergeCell ref="B107:J107"/>
    <mergeCell ref="B123:J123"/>
    <mergeCell ref="B146:J146"/>
    <mergeCell ref="B153:J153"/>
  </mergeCells>
  <phoneticPr fontId="1" type="noConversion"/>
  <pageMargins left="0.7" right="0.7" top="0.75" bottom="0.75" header="0.3" footer="0.3"/>
  <pageSetup paperSize="9" orientation="portrait" r:id="rId1"/>
  <ignoredErrors>
    <ignoredError sqref="F98:I98"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001AE-78D1-4607-8F74-3139BAD4FD88}">
  <sheetPr>
    <tabColor theme="4" tint="0.79998168889431442"/>
  </sheetPr>
  <dimension ref="B2:J283"/>
  <sheetViews>
    <sheetView showGridLines="0" zoomScaleNormal="100" workbookViewId="0">
      <pane ySplit="6" topLeftCell="A209" activePane="bottomLeft" state="frozen"/>
      <selection pane="bottomLeft" activeCell="H221" sqref="H221"/>
    </sheetView>
  </sheetViews>
  <sheetFormatPr defaultColWidth="9" defaultRowHeight="13.5" x14ac:dyDescent="0.3"/>
  <cols>
    <col min="1" max="1" width="3.625" style="1" customWidth="1"/>
    <col min="2" max="2" width="15.625" style="1" customWidth="1"/>
    <col min="3" max="4" width="36.625" style="1" customWidth="1"/>
    <col min="5" max="5" width="12.625" style="2" customWidth="1"/>
    <col min="6" max="9" width="11.625" style="1" customWidth="1"/>
    <col min="10" max="10" width="69.375" style="3" customWidth="1"/>
    <col min="11" max="16384" width="9" style="1"/>
  </cols>
  <sheetData>
    <row r="2" spans="2:10" ht="13.5" customHeight="1" x14ac:dyDescent="0.3">
      <c r="B2" s="201" t="s">
        <v>174</v>
      </c>
      <c r="C2" s="201"/>
      <c r="D2" s="201"/>
    </row>
    <row r="3" spans="2:10" ht="13.5" customHeight="1" x14ac:dyDescent="0.3">
      <c r="B3" s="201"/>
      <c r="C3" s="201"/>
      <c r="D3" s="201"/>
      <c r="E3" s="202"/>
      <c r="F3" s="202"/>
      <c r="G3" s="202"/>
      <c r="H3" s="202"/>
      <c r="I3" s="202"/>
      <c r="J3" s="202"/>
    </row>
    <row r="4" spans="2:10" x14ac:dyDescent="0.3">
      <c r="E4" s="203"/>
      <c r="F4" s="203"/>
      <c r="G4" s="203"/>
      <c r="H4" s="203"/>
      <c r="I4" s="203"/>
      <c r="J4" s="203"/>
    </row>
    <row r="5" spans="2:10" ht="20.100000000000001" customHeight="1" x14ac:dyDescent="0.3">
      <c r="B5" s="204" t="s">
        <v>145</v>
      </c>
      <c r="C5" s="205"/>
      <c r="D5" s="206"/>
      <c r="E5" s="207" t="s">
        <v>146</v>
      </c>
      <c r="F5" s="208">
        <v>2021</v>
      </c>
      <c r="G5" s="208">
        <v>2022</v>
      </c>
      <c r="H5" s="208">
        <v>2023</v>
      </c>
      <c r="I5" s="208">
        <v>2024</v>
      </c>
      <c r="J5" s="208" t="s">
        <v>179</v>
      </c>
    </row>
    <row r="6" spans="2:10" ht="20.100000000000001" customHeight="1" x14ac:dyDescent="0.3">
      <c r="B6" s="155" t="s">
        <v>177</v>
      </c>
      <c r="C6" s="155" t="s">
        <v>178</v>
      </c>
      <c r="D6" s="155" t="s">
        <v>176</v>
      </c>
      <c r="E6" s="207"/>
      <c r="F6" s="208"/>
      <c r="G6" s="208"/>
      <c r="H6" s="208"/>
      <c r="I6" s="208"/>
      <c r="J6" s="208"/>
    </row>
    <row r="7" spans="2:10" ht="20.100000000000001" customHeight="1" x14ac:dyDescent="0.3">
      <c r="B7" s="197" t="s">
        <v>285</v>
      </c>
      <c r="C7" s="198"/>
      <c r="D7" s="198"/>
      <c r="E7" s="198"/>
      <c r="F7" s="198"/>
      <c r="G7" s="198"/>
      <c r="H7" s="198"/>
      <c r="I7" s="198"/>
      <c r="J7" s="199"/>
    </row>
    <row r="8" spans="2:10" ht="45" customHeight="1" x14ac:dyDescent="0.3">
      <c r="B8" s="27" t="s">
        <v>314</v>
      </c>
      <c r="C8" s="28"/>
      <c r="D8" s="28"/>
      <c r="E8" s="104" t="s">
        <v>213</v>
      </c>
      <c r="F8" s="108">
        <f>F9+F12</f>
        <v>925</v>
      </c>
      <c r="G8" s="108">
        <f>G9+G12</f>
        <v>970</v>
      </c>
      <c r="H8" s="108">
        <f>H9+H12</f>
        <v>987</v>
      </c>
      <c r="I8" s="108">
        <f>I9+I12</f>
        <v>1011</v>
      </c>
      <c r="J8" s="127" t="s">
        <v>571</v>
      </c>
    </row>
    <row r="9" spans="2:10" s="24" customFormat="1" ht="20.100000000000001" customHeight="1" x14ac:dyDescent="0.3">
      <c r="B9" s="105" t="s">
        <v>317</v>
      </c>
      <c r="C9" s="36" t="s">
        <v>315</v>
      </c>
      <c r="D9" s="33"/>
      <c r="E9" s="104" t="s">
        <v>213</v>
      </c>
      <c r="F9" s="22">
        <f>F10+F11</f>
        <v>864</v>
      </c>
      <c r="G9" s="22">
        <f>G10+G11</f>
        <v>908</v>
      </c>
      <c r="H9" s="22">
        <f>H10+H11</f>
        <v>910</v>
      </c>
      <c r="I9" s="22">
        <f>I10+I11</f>
        <v>955</v>
      </c>
      <c r="J9" s="8"/>
    </row>
    <row r="10" spans="2:10" s="24" customFormat="1" ht="20.100000000000001" customHeight="1" x14ac:dyDescent="0.3">
      <c r="B10" s="120" t="s">
        <v>320</v>
      </c>
      <c r="C10" s="37"/>
      <c r="D10" s="46" t="s">
        <v>293</v>
      </c>
      <c r="E10" s="104" t="s">
        <v>213</v>
      </c>
      <c r="F10" s="22">
        <v>414</v>
      </c>
      <c r="G10" s="22">
        <v>435</v>
      </c>
      <c r="H10" s="22">
        <v>450</v>
      </c>
      <c r="I10" s="22">
        <v>473</v>
      </c>
      <c r="J10" s="8"/>
    </row>
    <row r="11" spans="2:10" s="24" customFormat="1" ht="20.100000000000001" customHeight="1" x14ac:dyDescent="0.3">
      <c r="B11" s="106"/>
      <c r="C11" s="38"/>
      <c r="D11" s="5" t="s">
        <v>294</v>
      </c>
      <c r="E11" s="104" t="s">
        <v>213</v>
      </c>
      <c r="F11" s="22">
        <v>450</v>
      </c>
      <c r="G11" s="22">
        <v>473</v>
      </c>
      <c r="H11" s="22">
        <v>460</v>
      </c>
      <c r="I11" s="22">
        <v>482</v>
      </c>
      <c r="J11" s="8"/>
    </row>
    <row r="12" spans="2:10" s="24" customFormat="1" ht="20.100000000000001" customHeight="1" x14ac:dyDescent="0.3">
      <c r="B12" s="106"/>
      <c r="C12" s="36" t="s">
        <v>316</v>
      </c>
      <c r="D12" s="33"/>
      <c r="E12" s="104" t="s">
        <v>213</v>
      </c>
      <c r="F12" s="22">
        <f>F13+F14</f>
        <v>61</v>
      </c>
      <c r="G12" s="22">
        <f>G13+G14</f>
        <v>62</v>
      </c>
      <c r="H12" s="22">
        <f>H13+H14</f>
        <v>77</v>
      </c>
      <c r="I12" s="22">
        <f>I13+I14</f>
        <v>56</v>
      </c>
      <c r="J12" s="8"/>
    </row>
    <row r="13" spans="2:10" s="24" customFormat="1" ht="20.100000000000001" customHeight="1" x14ac:dyDescent="0.3">
      <c r="B13" s="106"/>
      <c r="C13" s="37"/>
      <c r="D13" s="46" t="s">
        <v>293</v>
      </c>
      <c r="E13" s="104" t="s">
        <v>213</v>
      </c>
      <c r="F13" s="22">
        <v>39</v>
      </c>
      <c r="G13" s="22">
        <v>40</v>
      </c>
      <c r="H13" s="22">
        <v>49</v>
      </c>
      <c r="I13" s="22">
        <v>35</v>
      </c>
      <c r="J13" s="8"/>
    </row>
    <row r="14" spans="2:10" s="24" customFormat="1" ht="20.100000000000001" customHeight="1" x14ac:dyDescent="0.3">
      <c r="B14" s="106"/>
      <c r="C14" s="38"/>
      <c r="D14" s="5" t="s">
        <v>294</v>
      </c>
      <c r="E14" s="104" t="s">
        <v>213</v>
      </c>
      <c r="F14" s="22">
        <v>22</v>
      </c>
      <c r="G14" s="22">
        <v>22</v>
      </c>
      <c r="H14" s="22">
        <v>28</v>
      </c>
      <c r="I14" s="22">
        <v>21</v>
      </c>
      <c r="J14" s="8"/>
    </row>
    <row r="15" spans="2:10" s="24" customFormat="1" ht="20.100000000000001" customHeight="1" x14ac:dyDescent="0.3">
      <c r="B15" s="107"/>
      <c r="C15" s="39" t="s">
        <v>321</v>
      </c>
      <c r="D15" s="40"/>
      <c r="E15" s="104" t="s">
        <v>213</v>
      </c>
      <c r="F15" s="22">
        <v>167</v>
      </c>
      <c r="G15" s="22">
        <v>145</v>
      </c>
      <c r="H15" s="22">
        <v>163</v>
      </c>
      <c r="I15" s="22">
        <v>166</v>
      </c>
      <c r="J15" s="8" t="s">
        <v>508</v>
      </c>
    </row>
    <row r="16" spans="2:10" s="24" customFormat="1" ht="20.100000000000001" customHeight="1" x14ac:dyDescent="0.3">
      <c r="B16" s="105" t="s">
        <v>322</v>
      </c>
      <c r="C16" s="36" t="s">
        <v>318</v>
      </c>
      <c r="D16" s="33"/>
      <c r="E16" s="104" t="s">
        <v>213</v>
      </c>
      <c r="F16" s="22">
        <f>F17+F18</f>
        <v>925</v>
      </c>
      <c r="G16" s="22">
        <f>G17+G18</f>
        <v>970</v>
      </c>
      <c r="H16" s="22">
        <f>H17+H18</f>
        <v>987</v>
      </c>
      <c r="I16" s="22">
        <f>I17+I18</f>
        <v>1011</v>
      </c>
      <c r="J16" s="8"/>
    </row>
    <row r="17" spans="2:10" s="24" customFormat="1" ht="20.100000000000001" customHeight="1" x14ac:dyDescent="0.3">
      <c r="B17" s="106"/>
      <c r="C17" s="37"/>
      <c r="D17" s="46" t="s">
        <v>293</v>
      </c>
      <c r="E17" s="104" t="s">
        <v>213</v>
      </c>
      <c r="F17" s="22">
        <v>453</v>
      </c>
      <c r="G17" s="22">
        <v>475</v>
      </c>
      <c r="H17" s="22">
        <v>499</v>
      </c>
      <c r="I17" s="22">
        <v>508</v>
      </c>
      <c r="J17" s="8"/>
    </row>
    <row r="18" spans="2:10" s="24" customFormat="1" ht="20.100000000000001" customHeight="1" x14ac:dyDescent="0.3">
      <c r="B18" s="106"/>
      <c r="C18" s="38"/>
      <c r="D18" s="5" t="s">
        <v>294</v>
      </c>
      <c r="E18" s="104" t="s">
        <v>213</v>
      </c>
      <c r="F18" s="22">
        <v>472</v>
      </c>
      <c r="G18" s="22">
        <v>495</v>
      </c>
      <c r="H18" s="22">
        <v>488</v>
      </c>
      <c r="I18" s="22">
        <v>503</v>
      </c>
      <c r="J18" s="8"/>
    </row>
    <row r="19" spans="2:10" s="24" customFormat="1" ht="20.100000000000001" customHeight="1" x14ac:dyDescent="0.3">
      <c r="B19" s="106"/>
      <c r="C19" s="36" t="s">
        <v>319</v>
      </c>
      <c r="D19" s="33"/>
      <c r="E19" s="104" t="s">
        <v>213</v>
      </c>
      <c r="F19" s="109" t="s">
        <v>1</v>
      </c>
      <c r="G19" s="109" t="s">
        <v>1</v>
      </c>
      <c r="H19" s="109" t="s">
        <v>1</v>
      </c>
      <c r="I19" s="109" t="s">
        <v>1</v>
      </c>
      <c r="J19" s="110" t="s">
        <v>507</v>
      </c>
    </row>
    <row r="20" spans="2:10" s="24" customFormat="1" ht="51" customHeight="1" x14ac:dyDescent="0.3">
      <c r="B20" s="105" t="s">
        <v>323</v>
      </c>
      <c r="C20" s="36" t="s">
        <v>324</v>
      </c>
      <c r="D20" s="152"/>
      <c r="E20" s="104" t="s">
        <v>213</v>
      </c>
      <c r="F20" s="151">
        <f>F21+F22</f>
        <v>445</v>
      </c>
      <c r="G20" s="151">
        <f>G21+G22</f>
        <v>512</v>
      </c>
      <c r="H20" s="151">
        <f>H21+H22</f>
        <v>504</v>
      </c>
      <c r="I20" s="151">
        <f>I21+I22</f>
        <v>584</v>
      </c>
      <c r="J20" s="142" t="s">
        <v>543</v>
      </c>
    </row>
    <row r="21" spans="2:10" s="24" customFormat="1" ht="20.100000000000001" customHeight="1" x14ac:dyDescent="0.3">
      <c r="B21" s="106"/>
      <c r="C21" s="37"/>
      <c r="D21" s="46" t="s">
        <v>293</v>
      </c>
      <c r="E21" s="104" t="s">
        <v>213</v>
      </c>
      <c r="F21" s="22">
        <v>197</v>
      </c>
      <c r="G21" s="22">
        <v>220</v>
      </c>
      <c r="H21" s="22">
        <v>217</v>
      </c>
      <c r="I21" s="22">
        <v>243</v>
      </c>
      <c r="J21" s="8"/>
    </row>
    <row r="22" spans="2:10" s="24" customFormat="1" ht="20.100000000000001" customHeight="1" x14ac:dyDescent="0.3">
      <c r="B22" s="106"/>
      <c r="C22" s="38"/>
      <c r="D22" s="5" t="s">
        <v>294</v>
      </c>
      <c r="E22" s="104" t="s">
        <v>213</v>
      </c>
      <c r="F22" s="22">
        <v>248</v>
      </c>
      <c r="G22" s="22">
        <v>292</v>
      </c>
      <c r="H22" s="22">
        <v>287</v>
      </c>
      <c r="I22" s="22">
        <v>341</v>
      </c>
      <c r="J22" s="8"/>
    </row>
    <row r="23" spans="2:10" s="24" customFormat="1" ht="20.100000000000001" customHeight="1" x14ac:dyDescent="0.3">
      <c r="B23" s="106"/>
      <c r="C23" s="25" t="s">
        <v>325</v>
      </c>
      <c r="D23" s="25"/>
      <c r="E23" s="104" t="s">
        <v>213</v>
      </c>
      <c r="F23" s="22">
        <f>F24+F25</f>
        <v>480</v>
      </c>
      <c r="G23" s="22">
        <f>G24+G25</f>
        <v>458</v>
      </c>
      <c r="H23" s="22">
        <f>H24+H25</f>
        <v>483</v>
      </c>
      <c r="I23" s="22">
        <f>I24+I25</f>
        <v>427</v>
      </c>
      <c r="J23" s="8"/>
    </row>
    <row r="24" spans="2:10" s="24" customFormat="1" ht="20.100000000000001" customHeight="1" x14ac:dyDescent="0.3">
      <c r="B24" s="106"/>
      <c r="C24" s="25"/>
      <c r="D24" s="46" t="s">
        <v>293</v>
      </c>
      <c r="E24" s="104" t="s">
        <v>213</v>
      </c>
      <c r="F24" s="22">
        <v>256</v>
      </c>
      <c r="G24" s="22">
        <v>255</v>
      </c>
      <c r="H24" s="22">
        <v>282</v>
      </c>
      <c r="I24" s="22">
        <v>265</v>
      </c>
      <c r="J24" s="8"/>
    </row>
    <row r="25" spans="2:10" s="24" customFormat="1" ht="20.100000000000001" customHeight="1" x14ac:dyDescent="0.3">
      <c r="B25" s="106"/>
      <c r="C25" s="25"/>
      <c r="D25" s="5" t="s">
        <v>294</v>
      </c>
      <c r="E25" s="104" t="s">
        <v>213</v>
      </c>
      <c r="F25" s="22">
        <v>224</v>
      </c>
      <c r="G25" s="22">
        <v>203</v>
      </c>
      <c r="H25" s="22">
        <v>201</v>
      </c>
      <c r="I25" s="22">
        <v>162</v>
      </c>
      <c r="J25" s="8"/>
    </row>
    <row r="26" spans="2:10" s="24" customFormat="1" ht="24" customHeight="1" x14ac:dyDescent="0.3">
      <c r="B26" s="106"/>
      <c r="C26" s="39" t="s">
        <v>544</v>
      </c>
      <c r="D26" s="43"/>
      <c r="E26" s="104" t="s">
        <v>213</v>
      </c>
      <c r="F26" s="23" t="s">
        <v>1</v>
      </c>
      <c r="G26" s="23" t="s">
        <v>1</v>
      </c>
      <c r="H26" s="23" t="s">
        <v>1</v>
      </c>
      <c r="I26" s="23" t="s">
        <v>1</v>
      </c>
      <c r="J26" s="8" t="s">
        <v>545</v>
      </c>
    </row>
    <row r="27" spans="2:10" s="24" customFormat="1" ht="20.100000000000001" customHeight="1" x14ac:dyDescent="0.3">
      <c r="B27" s="107"/>
      <c r="C27" s="39" t="s">
        <v>191</v>
      </c>
      <c r="D27" s="43"/>
      <c r="E27" s="104" t="s">
        <v>213</v>
      </c>
      <c r="F27" s="23" t="s">
        <v>1</v>
      </c>
      <c r="G27" s="23" t="s">
        <v>1</v>
      </c>
      <c r="H27" s="23" t="s">
        <v>1</v>
      </c>
      <c r="I27" s="23" t="s">
        <v>1</v>
      </c>
      <c r="J27" s="8" t="s">
        <v>546</v>
      </c>
    </row>
    <row r="28" spans="2:10" s="24" customFormat="1" ht="20.100000000000001" customHeight="1" x14ac:dyDescent="0.3">
      <c r="B28" s="105" t="s">
        <v>326</v>
      </c>
      <c r="C28" s="36" t="s">
        <v>327</v>
      </c>
      <c r="D28" s="44"/>
      <c r="E28" s="104" t="s">
        <v>213</v>
      </c>
      <c r="F28" s="22">
        <f>F29+F30</f>
        <v>25</v>
      </c>
      <c r="G28" s="22">
        <f>G29+G30</f>
        <v>31</v>
      </c>
      <c r="H28" s="22">
        <f>H29+H30</f>
        <v>31</v>
      </c>
      <c r="I28" s="22">
        <f>I29+I30</f>
        <v>33</v>
      </c>
      <c r="J28" s="8"/>
    </row>
    <row r="29" spans="2:10" s="24" customFormat="1" ht="20.100000000000001" customHeight="1" x14ac:dyDescent="0.3">
      <c r="B29" s="106"/>
      <c r="C29" s="37"/>
      <c r="D29" s="46" t="s">
        <v>293</v>
      </c>
      <c r="E29" s="104" t="s">
        <v>213</v>
      </c>
      <c r="F29" s="22">
        <v>19</v>
      </c>
      <c r="G29" s="22">
        <v>23</v>
      </c>
      <c r="H29" s="22">
        <v>23</v>
      </c>
      <c r="I29" s="22">
        <v>25</v>
      </c>
      <c r="J29" s="8"/>
    </row>
    <row r="30" spans="2:10" s="24" customFormat="1" ht="20.100000000000001" customHeight="1" x14ac:dyDescent="0.3">
      <c r="B30" s="106"/>
      <c r="C30" s="38"/>
      <c r="D30" s="5" t="s">
        <v>294</v>
      </c>
      <c r="E30" s="104" t="s">
        <v>213</v>
      </c>
      <c r="F30" s="22">
        <v>6</v>
      </c>
      <c r="G30" s="22">
        <v>8</v>
      </c>
      <c r="H30" s="22">
        <v>8</v>
      </c>
      <c r="I30" s="22">
        <v>8</v>
      </c>
      <c r="J30" s="8"/>
    </row>
    <row r="31" spans="2:10" s="24" customFormat="1" ht="20.100000000000001" customHeight="1" x14ac:dyDescent="0.3">
      <c r="B31" s="106"/>
      <c r="C31" s="25" t="s">
        <v>332</v>
      </c>
      <c r="D31" s="25"/>
      <c r="E31" s="104" t="s">
        <v>213</v>
      </c>
      <c r="F31" s="22">
        <f>F32+F33</f>
        <v>43</v>
      </c>
      <c r="G31" s="22">
        <f>G32+G33</f>
        <v>44</v>
      </c>
      <c r="H31" s="22">
        <f>H32+H33</f>
        <v>48</v>
      </c>
      <c r="I31" s="22">
        <f>I32+I33</f>
        <v>54</v>
      </c>
      <c r="J31" s="8"/>
    </row>
    <row r="32" spans="2:10" s="24" customFormat="1" ht="20.100000000000001" customHeight="1" x14ac:dyDescent="0.3">
      <c r="B32" s="106"/>
      <c r="C32" s="25"/>
      <c r="D32" s="46" t="s">
        <v>293</v>
      </c>
      <c r="E32" s="104" t="s">
        <v>213</v>
      </c>
      <c r="F32" s="22">
        <v>30</v>
      </c>
      <c r="G32" s="22">
        <v>32</v>
      </c>
      <c r="H32" s="22">
        <v>34</v>
      </c>
      <c r="I32" s="22">
        <v>35</v>
      </c>
      <c r="J32" s="8"/>
    </row>
    <row r="33" spans="2:10" s="24" customFormat="1" ht="20.100000000000001" customHeight="1" x14ac:dyDescent="0.3">
      <c r="B33" s="106"/>
      <c r="C33" s="25"/>
      <c r="D33" s="5" t="s">
        <v>294</v>
      </c>
      <c r="E33" s="104" t="s">
        <v>213</v>
      </c>
      <c r="F33" s="22">
        <v>13</v>
      </c>
      <c r="G33" s="22">
        <v>12</v>
      </c>
      <c r="H33" s="22">
        <v>14</v>
      </c>
      <c r="I33" s="22">
        <v>19</v>
      </c>
      <c r="J33" s="8"/>
    </row>
    <row r="34" spans="2:10" s="24" customFormat="1" ht="20.100000000000001" customHeight="1" x14ac:dyDescent="0.3">
      <c r="B34" s="106"/>
      <c r="C34" s="39" t="s">
        <v>333</v>
      </c>
      <c r="D34" s="43"/>
      <c r="E34" s="104" t="s">
        <v>213</v>
      </c>
      <c r="F34" s="111">
        <f>F31</f>
        <v>43</v>
      </c>
      <c r="G34" s="111">
        <f>G31</f>
        <v>44</v>
      </c>
      <c r="H34" s="111">
        <f>H31</f>
        <v>48</v>
      </c>
      <c r="I34" s="111">
        <f>I31</f>
        <v>54</v>
      </c>
      <c r="J34" s="110"/>
    </row>
    <row r="35" spans="2:10" s="24" customFormat="1" ht="20.100000000000001" customHeight="1" x14ac:dyDescent="0.3">
      <c r="B35" s="30"/>
      <c r="C35" s="39" t="s">
        <v>191</v>
      </c>
      <c r="D35" s="43"/>
      <c r="E35" s="104" t="s">
        <v>213</v>
      </c>
      <c r="F35" s="23" t="s">
        <v>1</v>
      </c>
      <c r="G35" s="23" t="s">
        <v>1</v>
      </c>
      <c r="H35" s="23" t="s">
        <v>1</v>
      </c>
      <c r="I35" s="23" t="s">
        <v>1</v>
      </c>
      <c r="J35" s="8" t="s">
        <v>509</v>
      </c>
    </row>
    <row r="36" spans="2:10" s="24" customFormat="1" ht="20.100000000000001" customHeight="1" x14ac:dyDescent="0.3">
      <c r="B36" s="30"/>
      <c r="C36" s="36" t="s">
        <v>334</v>
      </c>
      <c r="D36" s="44"/>
      <c r="E36" s="104" t="s">
        <v>213</v>
      </c>
      <c r="F36" s="22">
        <f>F37+F38</f>
        <v>857</v>
      </c>
      <c r="G36" s="22">
        <f>G37+G38</f>
        <v>895</v>
      </c>
      <c r="H36" s="22">
        <f>H37+H38</f>
        <v>908</v>
      </c>
      <c r="I36" s="22">
        <f>I37+I38</f>
        <v>924</v>
      </c>
      <c r="J36" s="8"/>
    </row>
    <row r="37" spans="2:10" s="24" customFormat="1" ht="20.100000000000001" customHeight="1" x14ac:dyDescent="0.3">
      <c r="B37" s="30"/>
      <c r="C37" s="37"/>
      <c r="D37" s="46" t="s">
        <v>293</v>
      </c>
      <c r="E37" s="104" t="s">
        <v>213</v>
      </c>
      <c r="F37" s="22">
        <v>404</v>
      </c>
      <c r="G37" s="22">
        <v>420</v>
      </c>
      <c r="H37" s="22">
        <v>442</v>
      </c>
      <c r="I37" s="22">
        <v>448</v>
      </c>
      <c r="J37" s="8" t="s">
        <v>572</v>
      </c>
    </row>
    <row r="38" spans="2:10" s="24" customFormat="1" ht="20.100000000000001" customHeight="1" x14ac:dyDescent="0.3">
      <c r="B38" s="31"/>
      <c r="C38" s="38"/>
      <c r="D38" s="5" t="s">
        <v>294</v>
      </c>
      <c r="E38" s="104" t="s">
        <v>213</v>
      </c>
      <c r="F38" s="22">
        <v>453</v>
      </c>
      <c r="G38" s="22">
        <v>475</v>
      </c>
      <c r="H38" s="22">
        <v>466</v>
      </c>
      <c r="I38" s="22">
        <v>476</v>
      </c>
      <c r="J38" s="8" t="s">
        <v>573</v>
      </c>
    </row>
    <row r="39" spans="2:10" s="24" customFormat="1" ht="20.100000000000001" customHeight="1" x14ac:dyDescent="0.3">
      <c r="B39" s="105" t="s">
        <v>328</v>
      </c>
      <c r="C39" s="36" t="s">
        <v>329</v>
      </c>
      <c r="D39" s="44"/>
      <c r="E39" s="104" t="s">
        <v>213</v>
      </c>
      <c r="F39" s="22">
        <f>F40+F41</f>
        <v>265</v>
      </c>
      <c r="G39" s="22">
        <f>G40+G41</f>
        <v>239</v>
      </c>
      <c r="H39" s="22">
        <f>H40+H41</f>
        <v>222</v>
      </c>
      <c r="I39" s="22">
        <f>I40+I41</f>
        <v>185</v>
      </c>
      <c r="J39" s="8"/>
    </row>
    <row r="40" spans="2:10" s="24" customFormat="1" ht="20.100000000000001" customHeight="1" x14ac:dyDescent="0.3">
      <c r="B40" s="106"/>
      <c r="C40" s="37"/>
      <c r="D40" s="46" t="s">
        <v>293</v>
      </c>
      <c r="E40" s="104" t="s">
        <v>213</v>
      </c>
      <c r="F40" s="22">
        <v>77</v>
      </c>
      <c r="G40" s="22">
        <v>73</v>
      </c>
      <c r="H40" s="22">
        <v>69</v>
      </c>
      <c r="I40" s="22">
        <v>46</v>
      </c>
      <c r="J40" s="8"/>
    </row>
    <row r="41" spans="2:10" s="24" customFormat="1" ht="20.100000000000001" customHeight="1" x14ac:dyDescent="0.3">
      <c r="B41" s="106"/>
      <c r="C41" s="38"/>
      <c r="D41" s="5" t="s">
        <v>294</v>
      </c>
      <c r="E41" s="104" t="s">
        <v>213</v>
      </c>
      <c r="F41" s="22">
        <v>188</v>
      </c>
      <c r="G41" s="22">
        <v>166</v>
      </c>
      <c r="H41" s="22">
        <v>153</v>
      </c>
      <c r="I41" s="22">
        <v>139</v>
      </c>
      <c r="J41" s="8"/>
    </row>
    <row r="42" spans="2:10" s="24" customFormat="1" ht="20.100000000000001" customHeight="1" x14ac:dyDescent="0.3">
      <c r="B42" s="106"/>
      <c r="C42" s="25" t="s">
        <v>330</v>
      </c>
      <c r="D42" s="25"/>
      <c r="E42" s="104" t="s">
        <v>213</v>
      </c>
      <c r="F42" s="22">
        <f>F43+F44</f>
        <v>638</v>
      </c>
      <c r="G42" s="22">
        <f>G43+G44</f>
        <v>701</v>
      </c>
      <c r="H42" s="22">
        <f>H43+H44</f>
        <v>729</v>
      </c>
      <c r="I42" s="22">
        <f>I43+I44</f>
        <v>785</v>
      </c>
      <c r="J42" s="8"/>
    </row>
    <row r="43" spans="2:10" s="24" customFormat="1" ht="20.100000000000001" customHeight="1" x14ac:dyDescent="0.3">
      <c r="B43" s="106"/>
      <c r="C43" s="25"/>
      <c r="D43" s="46" t="s">
        <v>293</v>
      </c>
      <c r="E43" s="104" t="s">
        <v>213</v>
      </c>
      <c r="F43" s="22">
        <v>358</v>
      </c>
      <c r="G43" s="22">
        <v>375</v>
      </c>
      <c r="H43" s="22">
        <v>398</v>
      </c>
      <c r="I43" s="22">
        <v>426</v>
      </c>
      <c r="J43" s="8"/>
    </row>
    <row r="44" spans="2:10" s="24" customFormat="1" ht="20.100000000000001" customHeight="1" x14ac:dyDescent="0.3">
      <c r="B44" s="106"/>
      <c r="C44" s="25"/>
      <c r="D44" s="5" t="s">
        <v>294</v>
      </c>
      <c r="E44" s="104" t="s">
        <v>213</v>
      </c>
      <c r="F44" s="22">
        <v>280</v>
      </c>
      <c r="G44" s="22">
        <v>326</v>
      </c>
      <c r="H44" s="22">
        <v>331</v>
      </c>
      <c r="I44" s="22">
        <v>359</v>
      </c>
      <c r="J44" s="8"/>
    </row>
    <row r="45" spans="2:10" s="24" customFormat="1" ht="20.100000000000001" customHeight="1" x14ac:dyDescent="0.3">
      <c r="B45" s="106"/>
      <c r="C45" s="36" t="s">
        <v>331</v>
      </c>
      <c r="D45" s="44"/>
      <c r="E45" s="104" t="s">
        <v>213</v>
      </c>
      <c r="F45" s="22">
        <f>F46+F47</f>
        <v>22</v>
      </c>
      <c r="G45" s="22">
        <f>G46+G47</f>
        <v>30</v>
      </c>
      <c r="H45" s="22">
        <f>H46+H47</f>
        <v>36</v>
      </c>
      <c r="I45" s="22">
        <f>I46+I47</f>
        <v>41</v>
      </c>
      <c r="J45" s="8"/>
    </row>
    <row r="46" spans="2:10" s="24" customFormat="1" ht="20.100000000000001" customHeight="1" x14ac:dyDescent="0.3">
      <c r="B46" s="106"/>
      <c r="C46" s="37"/>
      <c r="D46" s="46" t="s">
        <v>293</v>
      </c>
      <c r="E46" s="104" t="s">
        <v>213</v>
      </c>
      <c r="F46" s="22">
        <v>18</v>
      </c>
      <c r="G46" s="22">
        <v>27</v>
      </c>
      <c r="H46" s="22">
        <v>32</v>
      </c>
      <c r="I46" s="22">
        <v>36</v>
      </c>
      <c r="J46" s="8"/>
    </row>
    <row r="47" spans="2:10" s="24" customFormat="1" ht="20.100000000000001" customHeight="1" x14ac:dyDescent="0.3">
      <c r="B47" s="107"/>
      <c r="C47" s="38"/>
      <c r="D47" s="5" t="s">
        <v>294</v>
      </c>
      <c r="E47" s="104" t="s">
        <v>213</v>
      </c>
      <c r="F47" s="22">
        <v>4</v>
      </c>
      <c r="G47" s="22">
        <v>3</v>
      </c>
      <c r="H47" s="22">
        <v>4</v>
      </c>
      <c r="I47" s="22">
        <v>5</v>
      </c>
      <c r="J47" s="8"/>
    </row>
    <row r="48" spans="2:10" s="24" customFormat="1" ht="20.100000000000001" customHeight="1" x14ac:dyDescent="0.3">
      <c r="B48" s="105" t="s">
        <v>336</v>
      </c>
      <c r="C48" s="39" t="s">
        <v>337</v>
      </c>
      <c r="D48" s="43"/>
      <c r="E48" s="104" t="s">
        <v>213</v>
      </c>
      <c r="F48" s="22">
        <f>F11+F14</f>
        <v>472</v>
      </c>
      <c r="G48" s="22">
        <f>G11+G14</f>
        <v>495</v>
      </c>
      <c r="H48" s="22">
        <f>H11+H14</f>
        <v>488</v>
      </c>
      <c r="I48" s="22">
        <f>I11+I14</f>
        <v>503</v>
      </c>
      <c r="J48" s="8"/>
    </row>
    <row r="49" spans="2:10" s="24" customFormat="1" ht="30" customHeight="1" x14ac:dyDescent="0.3">
      <c r="B49" s="106"/>
      <c r="C49" s="39" t="s">
        <v>338</v>
      </c>
      <c r="D49" s="43"/>
      <c r="E49" s="103" t="s">
        <v>0</v>
      </c>
      <c r="F49" s="7">
        <f>F48/F8*100</f>
        <v>51.027027027027025</v>
      </c>
      <c r="G49" s="7">
        <f>G48/G8*100</f>
        <v>51.030927835051543</v>
      </c>
      <c r="H49" s="7">
        <f>H48/H8*100</f>
        <v>49.442755825734544</v>
      </c>
      <c r="I49" s="7">
        <f>I48/I8*100</f>
        <v>49.752720079129574</v>
      </c>
      <c r="J49" s="142" t="s">
        <v>510</v>
      </c>
    </row>
    <row r="50" spans="2:10" s="24" customFormat="1" ht="20.100000000000001" customHeight="1" x14ac:dyDescent="0.3">
      <c r="B50" s="106"/>
      <c r="C50" s="46" t="s">
        <v>326</v>
      </c>
      <c r="D50" s="47" t="s">
        <v>344</v>
      </c>
      <c r="E50" s="104" t="s">
        <v>213</v>
      </c>
      <c r="F50" s="22">
        <f>F30</f>
        <v>6</v>
      </c>
      <c r="G50" s="22">
        <f>G30</f>
        <v>8</v>
      </c>
      <c r="H50" s="22">
        <f>H30</f>
        <v>8</v>
      </c>
      <c r="I50" s="22">
        <f>I30</f>
        <v>8</v>
      </c>
      <c r="J50" s="8"/>
    </row>
    <row r="51" spans="2:10" s="24" customFormat="1" ht="20.100000000000001" customHeight="1" x14ac:dyDescent="0.3">
      <c r="B51" s="106"/>
      <c r="C51" s="113"/>
      <c r="D51" s="5" t="s">
        <v>345</v>
      </c>
      <c r="E51" s="103" t="s">
        <v>0</v>
      </c>
      <c r="F51" s="7">
        <f>F50/F28*100</f>
        <v>24</v>
      </c>
      <c r="G51" s="7">
        <f>G50/G28*100</f>
        <v>25.806451612903224</v>
      </c>
      <c r="H51" s="7">
        <f>H50/H28*100</f>
        <v>25.806451612903224</v>
      </c>
      <c r="I51" s="7">
        <f>I50/I28*100</f>
        <v>24.242424242424242</v>
      </c>
      <c r="J51" s="8"/>
    </row>
    <row r="52" spans="2:10" s="24" customFormat="1" ht="20.100000000000001" customHeight="1" x14ac:dyDescent="0.3">
      <c r="B52" s="106"/>
      <c r="C52" s="113"/>
      <c r="D52" s="5" t="s">
        <v>346</v>
      </c>
      <c r="E52" s="104" t="s">
        <v>213</v>
      </c>
      <c r="F52" s="22">
        <f>F33</f>
        <v>13</v>
      </c>
      <c r="G52" s="22">
        <f>G33</f>
        <v>12</v>
      </c>
      <c r="H52" s="22">
        <f>H33</f>
        <v>14</v>
      </c>
      <c r="I52" s="22">
        <f>I33</f>
        <v>19</v>
      </c>
      <c r="J52" s="8"/>
    </row>
    <row r="53" spans="2:10" s="24" customFormat="1" ht="20.100000000000001" customHeight="1" x14ac:dyDescent="0.3">
      <c r="B53" s="106"/>
      <c r="C53" s="47"/>
      <c r="D53" s="5" t="s">
        <v>347</v>
      </c>
      <c r="E53" s="103" t="s">
        <v>0</v>
      </c>
      <c r="F53" s="7">
        <f>F52/F31*100</f>
        <v>30.232558139534881</v>
      </c>
      <c r="G53" s="7">
        <f>G52/G31*100</f>
        <v>27.27272727272727</v>
      </c>
      <c r="H53" s="7">
        <f>H52/H31*100</f>
        <v>29.166666666666668</v>
      </c>
      <c r="I53" s="7">
        <f>I52/I31*100</f>
        <v>35.185185185185183</v>
      </c>
      <c r="J53" s="8"/>
    </row>
    <row r="54" spans="2:10" s="24" customFormat="1" ht="20.100000000000001" customHeight="1" x14ac:dyDescent="0.3">
      <c r="B54" s="106"/>
      <c r="C54" s="25" t="s">
        <v>323</v>
      </c>
      <c r="D54" s="5" t="s">
        <v>397</v>
      </c>
      <c r="E54" s="104" t="s">
        <v>213</v>
      </c>
      <c r="F54" s="22">
        <v>387</v>
      </c>
      <c r="G54" s="22">
        <v>410</v>
      </c>
      <c r="H54" s="22">
        <v>402</v>
      </c>
      <c r="I54" s="22">
        <v>410</v>
      </c>
      <c r="J54" s="8" t="s">
        <v>547</v>
      </c>
    </row>
    <row r="55" spans="2:10" s="24" customFormat="1" ht="20.100000000000001" customHeight="1" x14ac:dyDescent="0.3">
      <c r="B55" s="106"/>
      <c r="C55" s="25"/>
      <c r="D55" s="8" t="s">
        <v>398</v>
      </c>
      <c r="E55" s="103" t="s">
        <v>0</v>
      </c>
      <c r="F55" s="7">
        <v>55.6</v>
      </c>
      <c r="G55" s="7">
        <v>55.6</v>
      </c>
      <c r="H55" s="7">
        <v>54.5</v>
      </c>
      <c r="I55" s="7">
        <v>54.9</v>
      </c>
      <c r="J55" s="8"/>
    </row>
    <row r="56" spans="2:10" s="24" customFormat="1" ht="20.100000000000001" customHeight="1" x14ac:dyDescent="0.3">
      <c r="B56" s="106"/>
      <c r="C56" s="25"/>
      <c r="D56" s="8" t="s">
        <v>399</v>
      </c>
      <c r="E56" s="104" t="s">
        <v>213</v>
      </c>
      <c r="F56" s="116">
        <v>27</v>
      </c>
      <c r="G56" s="116">
        <v>31</v>
      </c>
      <c r="H56" s="117">
        <v>28</v>
      </c>
      <c r="I56" s="117">
        <v>27</v>
      </c>
      <c r="J56" s="8" t="s">
        <v>548</v>
      </c>
    </row>
    <row r="57" spans="2:10" s="24" customFormat="1" ht="30" customHeight="1" x14ac:dyDescent="0.3">
      <c r="B57" s="106"/>
      <c r="C57" s="25"/>
      <c r="D57" s="178" t="s">
        <v>400</v>
      </c>
      <c r="E57" s="104" t="s">
        <v>0</v>
      </c>
      <c r="F57" s="118">
        <v>51.9</v>
      </c>
      <c r="G57" s="118">
        <v>50</v>
      </c>
      <c r="H57" s="119">
        <v>48.3</v>
      </c>
      <c r="I57" s="119">
        <v>42.2</v>
      </c>
      <c r="J57" s="110"/>
    </row>
    <row r="58" spans="2:10" s="24" customFormat="1" ht="20.100000000000001" customHeight="1" x14ac:dyDescent="0.3">
      <c r="B58" s="105" t="s">
        <v>348</v>
      </c>
      <c r="C58" s="46" t="s">
        <v>359</v>
      </c>
      <c r="D58" s="5" t="s">
        <v>357</v>
      </c>
      <c r="E58" s="104" t="s">
        <v>213</v>
      </c>
      <c r="F58" s="116">
        <v>2</v>
      </c>
      <c r="G58" s="116">
        <v>2</v>
      </c>
      <c r="H58" s="117">
        <v>24</v>
      </c>
      <c r="I58" s="117">
        <v>16</v>
      </c>
      <c r="J58" s="8"/>
    </row>
    <row r="59" spans="2:10" s="24" customFormat="1" ht="20.100000000000001" customHeight="1" x14ac:dyDescent="0.3">
      <c r="B59" s="120" t="s">
        <v>349</v>
      </c>
      <c r="C59" s="47"/>
      <c r="D59" s="46" t="s">
        <v>358</v>
      </c>
      <c r="E59" s="103" t="s">
        <v>0</v>
      </c>
      <c r="F59" s="114">
        <f>F58/F8*100</f>
        <v>0.21621621621621623</v>
      </c>
      <c r="G59" s="114">
        <f>G58/G8*100</f>
        <v>0.2061855670103093</v>
      </c>
      <c r="H59" s="114">
        <f>H58/H8*100</f>
        <v>2.43161094224924</v>
      </c>
      <c r="I59" s="114">
        <f>I58/I8*100</f>
        <v>1.5825914935707219</v>
      </c>
      <c r="J59" s="8"/>
    </row>
    <row r="60" spans="2:10" s="24" customFormat="1" ht="20.100000000000001" customHeight="1" x14ac:dyDescent="0.3">
      <c r="B60" s="106"/>
      <c r="C60" s="36" t="s">
        <v>360</v>
      </c>
      <c r="D60" s="44"/>
      <c r="E60" s="104" t="s">
        <v>213</v>
      </c>
      <c r="F60" s="22">
        <f>F61+F62</f>
        <v>3</v>
      </c>
      <c r="G60" s="22">
        <f>G61+G62</f>
        <v>3</v>
      </c>
      <c r="H60" s="22">
        <f>H61+H62</f>
        <v>3</v>
      </c>
      <c r="I60" s="22">
        <f>I61+I62</f>
        <v>3</v>
      </c>
      <c r="J60" s="8"/>
    </row>
    <row r="61" spans="2:10" s="24" customFormat="1" ht="20.100000000000001" customHeight="1" x14ac:dyDescent="0.3">
      <c r="B61" s="106"/>
      <c r="C61" s="37"/>
      <c r="D61" s="46" t="s">
        <v>293</v>
      </c>
      <c r="E61" s="104" t="s">
        <v>213</v>
      </c>
      <c r="F61" s="22">
        <v>2</v>
      </c>
      <c r="G61" s="22">
        <v>2</v>
      </c>
      <c r="H61" s="22">
        <v>2</v>
      </c>
      <c r="I61" s="22">
        <v>2</v>
      </c>
      <c r="J61" s="8"/>
    </row>
    <row r="62" spans="2:10" s="24" customFormat="1" ht="20.100000000000001" customHeight="1" x14ac:dyDescent="0.3">
      <c r="B62" s="107"/>
      <c r="C62" s="38"/>
      <c r="D62" s="5" t="s">
        <v>294</v>
      </c>
      <c r="E62" s="104" t="s">
        <v>213</v>
      </c>
      <c r="F62" s="22">
        <v>1</v>
      </c>
      <c r="G62" s="22">
        <v>1</v>
      </c>
      <c r="H62" s="22">
        <v>1</v>
      </c>
      <c r="I62" s="22">
        <v>1</v>
      </c>
      <c r="J62" s="8"/>
    </row>
    <row r="63" spans="2:10" s="24" customFormat="1" ht="20.100000000000001" customHeight="1" x14ac:dyDescent="0.3">
      <c r="B63" s="105" t="s">
        <v>356</v>
      </c>
      <c r="C63" s="36" t="s">
        <v>339</v>
      </c>
      <c r="D63" s="44"/>
      <c r="E63" s="104" t="s">
        <v>213</v>
      </c>
      <c r="F63" s="22">
        <f>F64+F65</f>
        <v>925</v>
      </c>
      <c r="G63" s="22">
        <f>G64+G65</f>
        <v>970</v>
      </c>
      <c r="H63" s="22">
        <f>H64+H65</f>
        <v>987</v>
      </c>
      <c r="I63" s="22">
        <f>I64+I65</f>
        <v>1011</v>
      </c>
      <c r="J63" s="8"/>
    </row>
    <row r="64" spans="2:10" s="24" customFormat="1" ht="20.100000000000001" customHeight="1" x14ac:dyDescent="0.3">
      <c r="B64" s="106"/>
      <c r="C64" s="37"/>
      <c r="D64" s="46" t="s">
        <v>293</v>
      </c>
      <c r="E64" s="104" t="s">
        <v>213</v>
      </c>
      <c r="F64" s="22">
        <v>453</v>
      </c>
      <c r="G64" s="22">
        <v>475</v>
      </c>
      <c r="H64" s="22">
        <v>499</v>
      </c>
      <c r="I64" s="22">
        <v>508</v>
      </c>
      <c r="J64" s="8"/>
    </row>
    <row r="65" spans="2:10" s="24" customFormat="1" ht="20.100000000000001" customHeight="1" x14ac:dyDescent="0.3">
      <c r="B65" s="106"/>
      <c r="C65" s="38"/>
      <c r="D65" s="5" t="s">
        <v>294</v>
      </c>
      <c r="E65" s="104" t="s">
        <v>213</v>
      </c>
      <c r="F65" s="22">
        <v>472</v>
      </c>
      <c r="G65" s="22">
        <v>495</v>
      </c>
      <c r="H65" s="22">
        <v>488</v>
      </c>
      <c r="I65" s="22">
        <v>503</v>
      </c>
      <c r="J65" s="8"/>
    </row>
    <row r="66" spans="2:10" s="24" customFormat="1" ht="20.100000000000001" customHeight="1" x14ac:dyDescent="0.3">
      <c r="B66" s="106"/>
      <c r="C66" s="36" t="s">
        <v>340</v>
      </c>
      <c r="D66" s="44"/>
      <c r="E66" s="104" t="s">
        <v>213</v>
      </c>
      <c r="F66" s="116">
        <f>F67+F71</f>
        <v>21</v>
      </c>
      <c r="G66" s="116">
        <f>G67+G71</f>
        <v>21</v>
      </c>
      <c r="H66" s="116">
        <f>H67+H71</f>
        <v>21</v>
      </c>
      <c r="I66" s="116">
        <f>I67+I71</f>
        <v>23</v>
      </c>
      <c r="J66" s="8"/>
    </row>
    <row r="67" spans="2:10" s="24" customFormat="1" ht="20.100000000000001" customHeight="1" x14ac:dyDescent="0.3">
      <c r="B67" s="106"/>
      <c r="C67" s="37"/>
      <c r="D67" s="46" t="s">
        <v>293</v>
      </c>
      <c r="E67" s="104" t="s">
        <v>213</v>
      </c>
      <c r="F67" s="116">
        <f>F68+F69+F70</f>
        <v>15</v>
      </c>
      <c r="G67" s="116">
        <f>G68+G69+G70</f>
        <v>15</v>
      </c>
      <c r="H67" s="116">
        <f>H68+H69+H70</f>
        <v>14</v>
      </c>
      <c r="I67" s="116">
        <f>I68+I69+I70</f>
        <v>13</v>
      </c>
      <c r="J67" s="8"/>
    </row>
    <row r="68" spans="2:10" s="24" customFormat="1" ht="20.100000000000001" customHeight="1" x14ac:dyDescent="0.3">
      <c r="B68" s="106"/>
      <c r="C68" s="37"/>
      <c r="D68" s="10" t="s">
        <v>343</v>
      </c>
      <c r="E68" s="104" t="s">
        <v>213</v>
      </c>
      <c r="F68" s="116">
        <v>4</v>
      </c>
      <c r="G68" s="116">
        <v>4</v>
      </c>
      <c r="H68" s="117">
        <v>4</v>
      </c>
      <c r="I68" s="117">
        <v>10</v>
      </c>
      <c r="J68" s="8"/>
    </row>
    <row r="69" spans="2:10" s="24" customFormat="1" ht="20.100000000000001" customHeight="1" x14ac:dyDescent="0.3">
      <c r="B69" s="106"/>
      <c r="C69" s="37"/>
      <c r="D69" s="10" t="s">
        <v>341</v>
      </c>
      <c r="E69" s="104" t="s">
        <v>213</v>
      </c>
      <c r="F69" s="116">
        <v>10</v>
      </c>
      <c r="G69" s="116">
        <v>10</v>
      </c>
      <c r="H69" s="117">
        <v>9</v>
      </c>
      <c r="I69" s="117">
        <v>3</v>
      </c>
      <c r="J69" s="8"/>
    </row>
    <row r="70" spans="2:10" s="24" customFormat="1" ht="20.100000000000001" customHeight="1" x14ac:dyDescent="0.3">
      <c r="B70" s="106"/>
      <c r="C70" s="37"/>
      <c r="D70" s="10" t="s">
        <v>342</v>
      </c>
      <c r="E70" s="104" t="s">
        <v>213</v>
      </c>
      <c r="F70" s="116">
        <v>1</v>
      </c>
      <c r="G70" s="116">
        <v>1</v>
      </c>
      <c r="H70" s="117">
        <v>1</v>
      </c>
      <c r="I70" s="117">
        <v>0</v>
      </c>
      <c r="J70" s="8"/>
    </row>
    <row r="71" spans="2:10" s="24" customFormat="1" ht="20.100000000000001" customHeight="1" x14ac:dyDescent="0.3">
      <c r="B71" s="106"/>
      <c r="C71" s="37"/>
      <c r="D71" s="5" t="s">
        <v>294</v>
      </c>
      <c r="E71" s="104" t="s">
        <v>213</v>
      </c>
      <c r="F71" s="116">
        <f>F72+F73+F74</f>
        <v>6</v>
      </c>
      <c r="G71" s="116">
        <f>G72+G73+G74</f>
        <v>6</v>
      </c>
      <c r="H71" s="116">
        <f>H72+H73+H74</f>
        <v>7</v>
      </c>
      <c r="I71" s="116">
        <f>I72+I73+I74</f>
        <v>10</v>
      </c>
      <c r="J71" s="8"/>
    </row>
    <row r="72" spans="2:10" s="24" customFormat="1" ht="20.100000000000001" customHeight="1" x14ac:dyDescent="0.3">
      <c r="B72" s="106"/>
      <c r="C72" s="37"/>
      <c r="D72" s="10" t="s">
        <v>343</v>
      </c>
      <c r="E72" s="104" t="s">
        <v>213</v>
      </c>
      <c r="F72" s="116">
        <v>2</v>
      </c>
      <c r="G72" s="116">
        <v>2</v>
      </c>
      <c r="H72" s="117">
        <v>2</v>
      </c>
      <c r="I72" s="117">
        <v>3</v>
      </c>
      <c r="J72" s="8"/>
    </row>
    <row r="73" spans="2:10" s="24" customFormat="1" ht="20.100000000000001" customHeight="1" x14ac:dyDescent="0.3">
      <c r="B73" s="106"/>
      <c r="C73" s="37"/>
      <c r="D73" s="10" t="s">
        <v>341</v>
      </c>
      <c r="E73" s="104" t="s">
        <v>213</v>
      </c>
      <c r="F73" s="116">
        <v>2</v>
      </c>
      <c r="G73" s="116">
        <v>2</v>
      </c>
      <c r="H73" s="117">
        <v>3</v>
      </c>
      <c r="I73" s="117">
        <v>5</v>
      </c>
      <c r="J73" s="8"/>
    </row>
    <row r="74" spans="2:10" s="24" customFormat="1" ht="20.100000000000001" customHeight="1" x14ac:dyDescent="0.3">
      <c r="B74" s="107"/>
      <c r="C74" s="38"/>
      <c r="D74" s="10" t="s">
        <v>342</v>
      </c>
      <c r="E74" s="104" t="s">
        <v>213</v>
      </c>
      <c r="F74" s="116">
        <v>2</v>
      </c>
      <c r="G74" s="116">
        <v>2</v>
      </c>
      <c r="H74" s="117">
        <v>2</v>
      </c>
      <c r="I74" s="117">
        <v>2</v>
      </c>
      <c r="J74" s="8"/>
    </row>
    <row r="75" spans="2:10" ht="20.100000000000001" customHeight="1" x14ac:dyDescent="0.3">
      <c r="B75" s="200" t="s">
        <v>361</v>
      </c>
      <c r="C75" s="200"/>
      <c r="D75" s="200"/>
      <c r="E75" s="200"/>
      <c r="F75" s="200"/>
      <c r="G75" s="200"/>
      <c r="H75" s="200"/>
      <c r="I75" s="200"/>
      <c r="J75" s="200"/>
    </row>
    <row r="76" spans="2:10" s="24" customFormat="1" ht="20.100000000000001" customHeight="1" x14ac:dyDescent="0.3">
      <c r="B76" s="105" t="s">
        <v>361</v>
      </c>
      <c r="C76" s="36" t="s">
        <v>363</v>
      </c>
      <c r="D76" s="44"/>
      <c r="E76" s="104" t="s">
        <v>213</v>
      </c>
      <c r="F76" s="116">
        <f>F77+F79</f>
        <v>298</v>
      </c>
      <c r="G76" s="116">
        <f>G77+G79</f>
        <v>330</v>
      </c>
      <c r="H76" s="116">
        <f>H77+H79</f>
        <v>311</v>
      </c>
      <c r="I76" s="116">
        <f>I77+I79</f>
        <v>339</v>
      </c>
      <c r="J76" s="126" t="s">
        <v>549</v>
      </c>
    </row>
    <row r="77" spans="2:10" s="24" customFormat="1" ht="20.100000000000001" customHeight="1" x14ac:dyDescent="0.3">
      <c r="B77" s="120" t="s">
        <v>381</v>
      </c>
      <c r="C77" s="37"/>
      <c r="D77" s="46" t="s">
        <v>293</v>
      </c>
      <c r="E77" s="104" t="s">
        <v>213</v>
      </c>
      <c r="F77" s="22">
        <v>193</v>
      </c>
      <c r="G77" s="22">
        <v>206</v>
      </c>
      <c r="H77" s="22">
        <v>210</v>
      </c>
      <c r="I77" s="22">
        <v>221</v>
      </c>
      <c r="J77" s="8"/>
    </row>
    <row r="78" spans="2:10" s="24" customFormat="1" ht="20.100000000000001" customHeight="1" x14ac:dyDescent="0.3">
      <c r="B78" s="106"/>
      <c r="C78" s="37"/>
      <c r="D78" s="5" t="s">
        <v>364</v>
      </c>
      <c r="E78" s="103" t="s">
        <v>0</v>
      </c>
      <c r="F78" s="7">
        <f>F77/F76*100</f>
        <v>64.765100671140942</v>
      </c>
      <c r="G78" s="7">
        <f t="shared" ref="G78:I78" si="0">G77/G76*100</f>
        <v>62.424242424242429</v>
      </c>
      <c r="H78" s="7">
        <f t="shared" si="0"/>
        <v>67.524115755627008</v>
      </c>
      <c r="I78" s="7">
        <f t="shared" si="0"/>
        <v>65.191740412979343</v>
      </c>
      <c r="J78" s="8"/>
    </row>
    <row r="79" spans="2:10" s="24" customFormat="1" ht="20.100000000000001" customHeight="1" x14ac:dyDescent="0.3">
      <c r="B79" s="106"/>
      <c r="C79" s="37"/>
      <c r="D79" s="5" t="s">
        <v>294</v>
      </c>
      <c r="E79" s="104" t="s">
        <v>213</v>
      </c>
      <c r="F79" s="22">
        <v>105</v>
      </c>
      <c r="G79" s="22">
        <v>124</v>
      </c>
      <c r="H79" s="22">
        <v>101</v>
      </c>
      <c r="I79" s="22">
        <v>118</v>
      </c>
      <c r="J79" s="8"/>
    </row>
    <row r="80" spans="2:10" s="24" customFormat="1" ht="20.100000000000001" customHeight="1" x14ac:dyDescent="0.3">
      <c r="B80" s="106"/>
      <c r="C80" s="38"/>
      <c r="D80" s="5" t="s">
        <v>365</v>
      </c>
      <c r="E80" s="103" t="s">
        <v>0</v>
      </c>
      <c r="F80" s="7">
        <f>F79/F76*100</f>
        <v>35.234899328859058</v>
      </c>
      <c r="G80" s="7">
        <f>G79/G76*100</f>
        <v>37.575757575757571</v>
      </c>
      <c r="H80" s="7">
        <f>H79/H76*100</f>
        <v>32.475884244372985</v>
      </c>
      <c r="I80" s="7">
        <f>I79/I76*100</f>
        <v>34.80825958702065</v>
      </c>
      <c r="J80" s="8"/>
    </row>
    <row r="81" spans="2:10" s="24" customFormat="1" ht="20.100000000000001" customHeight="1" x14ac:dyDescent="0.3">
      <c r="B81" s="106"/>
      <c r="C81" s="36" t="s">
        <v>366</v>
      </c>
      <c r="D81" s="33"/>
      <c r="E81" s="104" t="s">
        <v>213</v>
      </c>
      <c r="F81" s="116">
        <f>F82+F84</f>
        <v>30</v>
      </c>
      <c r="G81" s="116">
        <f>G82+G84</f>
        <v>39</v>
      </c>
      <c r="H81" s="116">
        <f>H82+H84</f>
        <v>62</v>
      </c>
      <c r="I81" s="116">
        <f>I82+I84</f>
        <v>50</v>
      </c>
      <c r="J81" s="8"/>
    </row>
    <row r="82" spans="2:10" s="24" customFormat="1" ht="20.100000000000001" customHeight="1" x14ac:dyDescent="0.3">
      <c r="B82" s="106"/>
      <c r="C82" s="37"/>
      <c r="D82" s="46" t="s">
        <v>293</v>
      </c>
      <c r="E82" s="104" t="s">
        <v>213</v>
      </c>
      <c r="F82" s="22">
        <v>10</v>
      </c>
      <c r="G82" s="22">
        <v>9</v>
      </c>
      <c r="H82" s="22">
        <v>14</v>
      </c>
      <c r="I82" s="22">
        <v>14</v>
      </c>
      <c r="J82" s="8"/>
    </row>
    <row r="83" spans="2:10" s="24" customFormat="1" ht="20.100000000000001" customHeight="1" x14ac:dyDescent="0.3">
      <c r="B83" s="106"/>
      <c r="C83" s="37"/>
      <c r="D83" s="5" t="s">
        <v>364</v>
      </c>
      <c r="E83" s="103" t="s">
        <v>0</v>
      </c>
      <c r="F83" s="7">
        <f>F82/F81*100</f>
        <v>33.333333333333329</v>
      </c>
      <c r="G83" s="7">
        <f t="shared" ref="G83:I83" si="1">G82/G81*100</f>
        <v>23.076923076923077</v>
      </c>
      <c r="H83" s="7">
        <f t="shared" si="1"/>
        <v>22.58064516129032</v>
      </c>
      <c r="I83" s="7">
        <f t="shared" si="1"/>
        <v>28.000000000000004</v>
      </c>
      <c r="J83" s="8"/>
    </row>
    <row r="84" spans="2:10" s="24" customFormat="1" ht="20.100000000000001" customHeight="1" x14ac:dyDescent="0.3">
      <c r="B84" s="106"/>
      <c r="C84" s="37"/>
      <c r="D84" s="5" t="s">
        <v>294</v>
      </c>
      <c r="E84" s="104" t="s">
        <v>213</v>
      </c>
      <c r="F84" s="22">
        <v>20</v>
      </c>
      <c r="G84" s="22">
        <v>30</v>
      </c>
      <c r="H84" s="22">
        <v>48</v>
      </c>
      <c r="I84" s="22">
        <v>36</v>
      </c>
      <c r="J84" s="8"/>
    </row>
    <row r="85" spans="2:10" s="24" customFormat="1" ht="20.100000000000001" customHeight="1" x14ac:dyDescent="0.3">
      <c r="B85" s="106"/>
      <c r="C85" s="38"/>
      <c r="D85" s="5" t="s">
        <v>365</v>
      </c>
      <c r="E85" s="103" t="s">
        <v>0</v>
      </c>
      <c r="F85" s="7">
        <f>F84/F81*100</f>
        <v>66.666666666666657</v>
      </c>
      <c r="G85" s="7">
        <f>G84/G81*100</f>
        <v>76.923076923076934</v>
      </c>
      <c r="H85" s="7">
        <f>H84/H81*100</f>
        <v>77.41935483870968</v>
      </c>
      <c r="I85" s="7">
        <f>I84/I81*100</f>
        <v>72</v>
      </c>
      <c r="J85" s="8"/>
    </row>
    <row r="86" spans="2:10" s="24" customFormat="1" ht="30" customHeight="1" x14ac:dyDescent="0.3">
      <c r="B86" s="106"/>
      <c r="C86" s="36" t="s">
        <v>367</v>
      </c>
      <c r="D86" s="33"/>
      <c r="E86" s="104" t="s">
        <v>213</v>
      </c>
      <c r="F86" s="116">
        <f>F87+F89</f>
        <v>28</v>
      </c>
      <c r="G86" s="116">
        <f>G87+G89</f>
        <v>25</v>
      </c>
      <c r="H86" s="116">
        <f>H87+H89</f>
        <v>43</v>
      </c>
      <c r="I86" s="116">
        <f>I87+I89</f>
        <v>46</v>
      </c>
      <c r="J86" s="142" t="s">
        <v>511</v>
      </c>
    </row>
    <row r="87" spans="2:10" s="24" customFormat="1" ht="20.100000000000001" customHeight="1" x14ac:dyDescent="0.3">
      <c r="B87" s="106"/>
      <c r="C87" s="37"/>
      <c r="D87" s="46" t="s">
        <v>293</v>
      </c>
      <c r="E87" s="104" t="s">
        <v>213</v>
      </c>
      <c r="F87" s="22">
        <v>4</v>
      </c>
      <c r="G87" s="22">
        <v>6</v>
      </c>
      <c r="H87" s="22">
        <v>11</v>
      </c>
      <c r="I87" s="22">
        <v>11</v>
      </c>
      <c r="J87" s="8"/>
    </row>
    <row r="88" spans="2:10" s="24" customFormat="1" ht="20.100000000000001" customHeight="1" x14ac:dyDescent="0.3">
      <c r="B88" s="106"/>
      <c r="C88" s="37"/>
      <c r="D88" s="5" t="s">
        <v>364</v>
      </c>
      <c r="E88" s="103" t="s">
        <v>0</v>
      </c>
      <c r="F88" s="7">
        <f>F87/F86*100</f>
        <v>14.285714285714285</v>
      </c>
      <c r="G88" s="7">
        <f t="shared" ref="G88:I88" si="2">G87/G86*100</f>
        <v>24</v>
      </c>
      <c r="H88" s="7">
        <f t="shared" si="2"/>
        <v>25.581395348837212</v>
      </c>
      <c r="I88" s="7">
        <f t="shared" si="2"/>
        <v>23.913043478260871</v>
      </c>
      <c r="J88" s="8"/>
    </row>
    <row r="89" spans="2:10" s="24" customFormat="1" ht="20.100000000000001" customHeight="1" x14ac:dyDescent="0.3">
      <c r="B89" s="106"/>
      <c r="C89" s="37"/>
      <c r="D89" s="5" t="s">
        <v>294</v>
      </c>
      <c r="E89" s="104" t="s">
        <v>213</v>
      </c>
      <c r="F89" s="22">
        <v>24</v>
      </c>
      <c r="G89" s="22">
        <v>19</v>
      </c>
      <c r="H89" s="22">
        <v>32</v>
      </c>
      <c r="I89" s="22">
        <v>35</v>
      </c>
      <c r="J89" s="8"/>
    </row>
    <row r="90" spans="2:10" s="24" customFormat="1" ht="20.100000000000001" customHeight="1" x14ac:dyDescent="0.3">
      <c r="B90" s="106"/>
      <c r="C90" s="38"/>
      <c r="D90" s="5" t="s">
        <v>365</v>
      </c>
      <c r="E90" s="103" t="s">
        <v>0</v>
      </c>
      <c r="F90" s="7">
        <f>F89/F86*100</f>
        <v>85.714285714285708</v>
      </c>
      <c r="G90" s="7">
        <f>G89/G86*100</f>
        <v>76</v>
      </c>
      <c r="H90" s="7">
        <f>H89/H86*100</f>
        <v>74.418604651162795</v>
      </c>
      <c r="I90" s="7">
        <f>I89/I86*100</f>
        <v>76.08695652173914</v>
      </c>
      <c r="J90" s="8"/>
    </row>
    <row r="91" spans="2:10" s="24" customFormat="1" ht="20.100000000000001" customHeight="1" x14ac:dyDescent="0.3">
      <c r="B91" s="106"/>
      <c r="C91" s="36" t="s">
        <v>368</v>
      </c>
      <c r="D91" s="44"/>
      <c r="E91" s="104" t="s">
        <v>213</v>
      </c>
      <c r="F91" s="116">
        <f>F92+F94</f>
        <v>25</v>
      </c>
      <c r="G91" s="116">
        <f>G92+G94</f>
        <v>21</v>
      </c>
      <c r="H91" s="116">
        <f>H92+H94</f>
        <v>41</v>
      </c>
      <c r="I91" s="116">
        <f>I92+I94</f>
        <v>46</v>
      </c>
      <c r="J91" s="8"/>
    </row>
    <row r="92" spans="2:10" s="24" customFormat="1" ht="20.100000000000001" customHeight="1" x14ac:dyDescent="0.3">
      <c r="B92" s="106"/>
      <c r="C92" s="101"/>
      <c r="D92" s="46" t="s">
        <v>293</v>
      </c>
      <c r="E92" s="104" t="s">
        <v>213</v>
      </c>
      <c r="F92" s="22">
        <v>4</v>
      </c>
      <c r="G92" s="22">
        <v>5</v>
      </c>
      <c r="H92" s="22">
        <v>11</v>
      </c>
      <c r="I92" s="22">
        <v>11</v>
      </c>
      <c r="J92" s="8"/>
    </row>
    <row r="93" spans="2:10" s="24" customFormat="1" ht="20.100000000000001" customHeight="1" x14ac:dyDescent="0.3">
      <c r="B93" s="106"/>
      <c r="C93" s="37"/>
      <c r="D93" s="5" t="s">
        <v>364</v>
      </c>
      <c r="E93" s="103" t="s">
        <v>0</v>
      </c>
      <c r="F93" s="7">
        <f>F92/F91*100</f>
        <v>16</v>
      </c>
      <c r="G93" s="7">
        <f t="shared" ref="G93:I93" si="3">G92/G91*100</f>
        <v>23.809523809523807</v>
      </c>
      <c r="H93" s="7">
        <f t="shared" si="3"/>
        <v>26.829268292682929</v>
      </c>
      <c r="I93" s="7">
        <f t="shared" si="3"/>
        <v>23.913043478260871</v>
      </c>
      <c r="J93" s="8"/>
    </row>
    <row r="94" spans="2:10" s="24" customFormat="1" ht="20.100000000000001" customHeight="1" x14ac:dyDescent="0.3">
      <c r="B94" s="106"/>
      <c r="C94" s="37"/>
      <c r="D94" s="5" t="s">
        <v>294</v>
      </c>
      <c r="E94" s="104" t="s">
        <v>213</v>
      </c>
      <c r="F94" s="22">
        <v>21</v>
      </c>
      <c r="G94" s="22">
        <v>16</v>
      </c>
      <c r="H94" s="22">
        <v>30</v>
      </c>
      <c r="I94" s="22">
        <v>35</v>
      </c>
      <c r="J94" s="8"/>
    </row>
    <row r="95" spans="2:10" s="24" customFormat="1" ht="20.100000000000001" customHeight="1" x14ac:dyDescent="0.3">
      <c r="B95" s="106"/>
      <c r="C95" s="38"/>
      <c r="D95" s="5" t="s">
        <v>365</v>
      </c>
      <c r="E95" s="103" t="s">
        <v>0</v>
      </c>
      <c r="F95" s="7">
        <f>F94/F91*100</f>
        <v>84</v>
      </c>
      <c r="G95" s="7">
        <f>G94/G91*100</f>
        <v>76.19047619047619</v>
      </c>
      <c r="H95" s="7">
        <f>H94/H91*100</f>
        <v>73.170731707317074</v>
      </c>
      <c r="I95" s="7">
        <f>I94/I91*100</f>
        <v>76.08695652173914</v>
      </c>
      <c r="J95" s="8"/>
    </row>
    <row r="96" spans="2:10" s="24" customFormat="1" ht="65.099999999999994" customHeight="1" x14ac:dyDescent="0.3">
      <c r="B96" s="106"/>
      <c r="C96" s="160" t="s">
        <v>370</v>
      </c>
      <c r="D96" s="46" t="s">
        <v>293</v>
      </c>
      <c r="E96" s="103" t="s">
        <v>0</v>
      </c>
      <c r="F96" s="114">
        <v>84</v>
      </c>
      <c r="G96" s="114">
        <v>75</v>
      </c>
      <c r="H96" s="115">
        <v>100</v>
      </c>
      <c r="I96" s="115">
        <v>86</v>
      </c>
      <c r="J96" s="128" t="s">
        <v>550</v>
      </c>
    </row>
    <row r="97" spans="2:10" s="24" customFormat="1" ht="20.100000000000001" customHeight="1" x14ac:dyDescent="0.3">
      <c r="B97" s="106"/>
      <c r="C97" s="47"/>
      <c r="D97" s="5" t="s">
        <v>294</v>
      </c>
      <c r="E97" s="103" t="s">
        <v>0</v>
      </c>
      <c r="F97" s="114">
        <v>50</v>
      </c>
      <c r="G97" s="114">
        <v>83</v>
      </c>
      <c r="H97" s="115">
        <v>94</v>
      </c>
      <c r="I97" s="117">
        <v>115</v>
      </c>
      <c r="J97" s="8" t="s">
        <v>551</v>
      </c>
    </row>
    <row r="98" spans="2:10" s="24" customFormat="1" ht="20.100000000000001" customHeight="1" x14ac:dyDescent="0.3">
      <c r="B98" s="106"/>
      <c r="C98" s="180" t="s">
        <v>369</v>
      </c>
      <c r="D98" s="46" t="s">
        <v>293</v>
      </c>
      <c r="E98" s="103" t="s">
        <v>0</v>
      </c>
      <c r="F98" s="114">
        <v>100</v>
      </c>
      <c r="G98" s="114">
        <v>83.3</v>
      </c>
      <c r="H98" s="115">
        <v>100</v>
      </c>
      <c r="I98" s="115">
        <v>91</v>
      </c>
      <c r="J98" s="8" t="s">
        <v>551</v>
      </c>
    </row>
    <row r="99" spans="2:10" s="24" customFormat="1" ht="20.100000000000001" customHeight="1" x14ac:dyDescent="0.3">
      <c r="B99" s="106"/>
      <c r="C99" s="38"/>
      <c r="D99" s="5" t="s">
        <v>294</v>
      </c>
      <c r="E99" s="103" t="s">
        <v>0</v>
      </c>
      <c r="F99" s="114">
        <v>87.5</v>
      </c>
      <c r="G99" s="114">
        <v>84.2</v>
      </c>
      <c r="H99" s="115">
        <v>93.8</v>
      </c>
      <c r="I99" s="115">
        <v>88</v>
      </c>
      <c r="J99" s="8" t="s">
        <v>551</v>
      </c>
    </row>
    <row r="100" spans="2:10" s="24" customFormat="1" ht="20.100000000000001" customHeight="1" x14ac:dyDescent="0.3">
      <c r="B100" s="107"/>
      <c r="C100" s="39" t="s">
        <v>371</v>
      </c>
      <c r="D100" s="43"/>
      <c r="E100" s="104" t="s">
        <v>213</v>
      </c>
      <c r="F100" s="116">
        <v>24</v>
      </c>
      <c r="G100" s="116">
        <v>34</v>
      </c>
      <c r="H100" s="117">
        <v>39</v>
      </c>
      <c r="I100" s="117">
        <v>36</v>
      </c>
      <c r="J100" s="8" t="s">
        <v>513</v>
      </c>
    </row>
    <row r="101" spans="2:10" s="24" customFormat="1" ht="20.100000000000001" customHeight="1" x14ac:dyDescent="0.3">
      <c r="B101" s="200" t="s">
        <v>372</v>
      </c>
      <c r="C101" s="200"/>
      <c r="D101" s="200"/>
      <c r="E101" s="200"/>
      <c r="F101" s="200"/>
      <c r="G101" s="200"/>
      <c r="H101" s="200"/>
      <c r="I101" s="200"/>
      <c r="J101" s="200"/>
    </row>
    <row r="102" spans="2:10" s="24" customFormat="1" ht="19.5" customHeight="1" x14ac:dyDescent="0.3">
      <c r="B102" s="105" t="s">
        <v>378</v>
      </c>
      <c r="C102" s="36" t="s">
        <v>382</v>
      </c>
      <c r="D102" s="44"/>
      <c r="E102" s="104" t="s">
        <v>213</v>
      </c>
      <c r="F102" s="116">
        <f>F103+F104</f>
        <v>78</v>
      </c>
      <c r="G102" s="116">
        <f>G103+G104</f>
        <v>94</v>
      </c>
      <c r="H102" s="116">
        <f>H103+H104</f>
        <v>91</v>
      </c>
      <c r="I102" s="116">
        <f>I103+I104</f>
        <v>79</v>
      </c>
      <c r="J102" s="8"/>
    </row>
    <row r="103" spans="2:10" s="24" customFormat="1" ht="20.100000000000001" customHeight="1" x14ac:dyDescent="0.3">
      <c r="B103" s="120" t="s">
        <v>379</v>
      </c>
      <c r="C103" s="37"/>
      <c r="D103" s="5" t="s">
        <v>373</v>
      </c>
      <c r="E103" s="104" t="s">
        <v>213</v>
      </c>
      <c r="F103" s="116">
        <v>31</v>
      </c>
      <c r="G103" s="116">
        <v>48</v>
      </c>
      <c r="H103" s="117">
        <v>50</v>
      </c>
      <c r="I103" s="117">
        <v>42</v>
      </c>
      <c r="J103" s="8"/>
    </row>
    <row r="104" spans="2:10" s="24" customFormat="1" ht="20.100000000000001" customHeight="1" x14ac:dyDescent="0.3">
      <c r="B104" s="106"/>
      <c r="C104" s="37"/>
      <c r="D104" s="5" t="s">
        <v>374</v>
      </c>
      <c r="E104" s="104" t="s">
        <v>213</v>
      </c>
      <c r="F104" s="116">
        <v>47</v>
      </c>
      <c r="G104" s="116">
        <v>46</v>
      </c>
      <c r="H104" s="117">
        <v>41</v>
      </c>
      <c r="I104" s="117">
        <v>37</v>
      </c>
      <c r="J104" s="8"/>
    </row>
    <row r="105" spans="2:10" s="24" customFormat="1" ht="20.100000000000001" customHeight="1" x14ac:dyDescent="0.3">
      <c r="B105" s="106"/>
      <c r="C105" s="37"/>
      <c r="D105" s="5" t="s">
        <v>375</v>
      </c>
      <c r="E105" s="104" t="s">
        <v>213</v>
      </c>
      <c r="F105" s="116">
        <v>40</v>
      </c>
      <c r="G105" s="116">
        <v>45</v>
      </c>
      <c r="H105" s="117">
        <v>51</v>
      </c>
      <c r="I105" s="117">
        <v>39</v>
      </c>
      <c r="J105" s="8"/>
    </row>
    <row r="106" spans="2:10" s="24" customFormat="1" ht="20.100000000000001" customHeight="1" x14ac:dyDescent="0.3">
      <c r="B106" s="106"/>
      <c r="C106" s="37"/>
      <c r="D106" s="5" t="s">
        <v>376</v>
      </c>
      <c r="E106" s="104" t="s">
        <v>213</v>
      </c>
      <c r="F106" s="116">
        <v>34</v>
      </c>
      <c r="G106" s="116">
        <v>46</v>
      </c>
      <c r="H106" s="117">
        <v>38</v>
      </c>
      <c r="I106" s="117">
        <v>37</v>
      </c>
      <c r="J106" s="8"/>
    </row>
    <row r="107" spans="2:10" s="24" customFormat="1" ht="20.100000000000001" customHeight="1" x14ac:dyDescent="0.3">
      <c r="B107" s="106"/>
      <c r="C107" s="38"/>
      <c r="D107" s="5" t="s">
        <v>377</v>
      </c>
      <c r="E107" s="104" t="s">
        <v>213</v>
      </c>
      <c r="F107" s="116">
        <v>4</v>
      </c>
      <c r="G107" s="116">
        <v>3</v>
      </c>
      <c r="H107" s="117">
        <v>2</v>
      </c>
      <c r="I107" s="117">
        <v>3</v>
      </c>
      <c r="J107" s="8"/>
    </row>
    <row r="108" spans="2:10" s="24" customFormat="1" ht="19.5" customHeight="1" x14ac:dyDescent="0.3">
      <c r="B108" s="105" t="s">
        <v>378</v>
      </c>
      <c r="C108" s="33" t="s">
        <v>384</v>
      </c>
      <c r="D108" s="44"/>
      <c r="E108" s="104" t="s">
        <v>213</v>
      </c>
      <c r="F108" s="116">
        <f>F109+F110</f>
        <v>0</v>
      </c>
      <c r="G108" s="116">
        <f>G109+G110</f>
        <v>3</v>
      </c>
      <c r="H108" s="116">
        <f>H109+H110</f>
        <v>1</v>
      </c>
      <c r="I108" s="116">
        <f>I109+I110</f>
        <v>3</v>
      </c>
      <c r="J108" s="8"/>
    </row>
    <row r="109" spans="2:10" s="24" customFormat="1" ht="20.100000000000001" customHeight="1" x14ac:dyDescent="0.3">
      <c r="B109" s="120" t="s">
        <v>380</v>
      </c>
      <c r="C109" s="25"/>
      <c r="D109" s="5" t="s">
        <v>373</v>
      </c>
      <c r="E109" s="104" t="s">
        <v>213</v>
      </c>
      <c r="F109" s="116">
        <v>0</v>
      </c>
      <c r="G109" s="116">
        <v>2</v>
      </c>
      <c r="H109" s="117">
        <v>0</v>
      </c>
      <c r="I109" s="117">
        <v>1</v>
      </c>
      <c r="J109" s="8"/>
    </row>
    <row r="110" spans="2:10" s="24" customFormat="1" ht="20.100000000000001" customHeight="1" x14ac:dyDescent="0.3">
      <c r="B110" s="106"/>
      <c r="C110" s="25"/>
      <c r="D110" s="5" t="s">
        <v>374</v>
      </c>
      <c r="E110" s="104" t="s">
        <v>213</v>
      </c>
      <c r="F110" s="116">
        <v>0</v>
      </c>
      <c r="G110" s="116">
        <v>1</v>
      </c>
      <c r="H110" s="117">
        <v>1</v>
      </c>
      <c r="I110" s="117">
        <v>2</v>
      </c>
      <c r="J110" s="8"/>
    </row>
    <row r="111" spans="2:10" s="24" customFormat="1" ht="20.100000000000001" customHeight="1" x14ac:dyDescent="0.3">
      <c r="B111" s="106"/>
      <c r="C111" s="25"/>
      <c r="D111" s="5" t="s">
        <v>375</v>
      </c>
      <c r="E111" s="104" t="s">
        <v>213</v>
      </c>
      <c r="F111" s="116">
        <v>0</v>
      </c>
      <c r="G111" s="116">
        <v>0</v>
      </c>
      <c r="H111" s="117">
        <v>0</v>
      </c>
      <c r="I111" s="117">
        <v>0</v>
      </c>
      <c r="J111" s="8"/>
    </row>
    <row r="112" spans="2:10" s="24" customFormat="1" ht="20.100000000000001" customHeight="1" x14ac:dyDescent="0.3">
      <c r="B112" s="106"/>
      <c r="C112" s="25"/>
      <c r="D112" s="5" t="s">
        <v>376</v>
      </c>
      <c r="E112" s="104" t="s">
        <v>213</v>
      </c>
      <c r="F112" s="116">
        <v>0</v>
      </c>
      <c r="G112" s="116">
        <v>3</v>
      </c>
      <c r="H112" s="117">
        <v>1</v>
      </c>
      <c r="I112" s="117">
        <v>3</v>
      </c>
      <c r="J112" s="8"/>
    </row>
    <row r="113" spans="2:10" s="24" customFormat="1" ht="20.100000000000001" customHeight="1" x14ac:dyDescent="0.3">
      <c r="B113" s="106"/>
      <c r="C113" s="32"/>
      <c r="D113" s="5" t="s">
        <v>377</v>
      </c>
      <c r="E113" s="104" t="s">
        <v>213</v>
      </c>
      <c r="F113" s="116">
        <v>0</v>
      </c>
      <c r="G113" s="116">
        <v>0</v>
      </c>
      <c r="H113" s="117">
        <v>0</v>
      </c>
      <c r="I113" s="117">
        <v>0</v>
      </c>
      <c r="J113" s="8"/>
    </row>
    <row r="114" spans="2:10" s="24" customFormat="1" ht="20.100000000000001" customHeight="1" x14ac:dyDescent="0.3">
      <c r="B114" s="106"/>
      <c r="C114" s="33" t="s">
        <v>383</v>
      </c>
      <c r="D114" s="44"/>
      <c r="E114" s="104" t="s">
        <v>213</v>
      </c>
      <c r="F114" s="116">
        <f>F115+F116</f>
        <v>6</v>
      </c>
      <c r="G114" s="116">
        <f>G115+G116</f>
        <v>1</v>
      </c>
      <c r="H114" s="116">
        <f>H115+H116</f>
        <v>0</v>
      </c>
      <c r="I114" s="116">
        <f>I115+I116</f>
        <v>1</v>
      </c>
      <c r="J114" s="8"/>
    </row>
    <row r="115" spans="2:10" s="24" customFormat="1" ht="20.100000000000001" customHeight="1" x14ac:dyDescent="0.3">
      <c r="B115" s="106"/>
      <c r="C115" s="25"/>
      <c r="D115" s="5" t="s">
        <v>373</v>
      </c>
      <c r="E115" s="104" t="s">
        <v>213</v>
      </c>
      <c r="F115" s="116">
        <v>4</v>
      </c>
      <c r="G115" s="116">
        <v>1</v>
      </c>
      <c r="H115" s="117">
        <v>0</v>
      </c>
      <c r="I115" s="117">
        <v>0</v>
      </c>
      <c r="J115" s="8"/>
    </row>
    <row r="116" spans="2:10" s="24" customFormat="1" ht="20.100000000000001" customHeight="1" x14ac:dyDescent="0.3">
      <c r="B116" s="106"/>
      <c r="C116" s="25"/>
      <c r="D116" s="5" t="s">
        <v>374</v>
      </c>
      <c r="E116" s="104" t="s">
        <v>213</v>
      </c>
      <c r="F116" s="116">
        <v>2</v>
      </c>
      <c r="G116" s="116">
        <v>0</v>
      </c>
      <c r="H116" s="117">
        <v>0</v>
      </c>
      <c r="I116" s="117">
        <v>1</v>
      </c>
      <c r="J116" s="8"/>
    </row>
    <row r="117" spans="2:10" s="24" customFormat="1" ht="20.100000000000001" customHeight="1" x14ac:dyDescent="0.3">
      <c r="B117" s="106"/>
      <c r="C117" s="25"/>
      <c r="D117" s="5" t="s">
        <v>375</v>
      </c>
      <c r="E117" s="104" t="s">
        <v>213</v>
      </c>
      <c r="F117" s="116">
        <v>0</v>
      </c>
      <c r="G117" s="116">
        <v>0</v>
      </c>
      <c r="H117" s="117">
        <v>0</v>
      </c>
      <c r="I117" s="117">
        <v>0</v>
      </c>
      <c r="J117" s="8"/>
    </row>
    <row r="118" spans="2:10" s="24" customFormat="1" ht="20.100000000000001" customHeight="1" x14ac:dyDescent="0.3">
      <c r="B118" s="106"/>
      <c r="C118" s="25"/>
      <c r="D118" s="5" t="s">
        <v>376</v>
      </c>
      <c r="E118" s="104" t="s">
        <v>213</v>
      </c>
      <c r="F118" s="116">
        <v>5</v>
      </c>
      <c r="G118" s="116">
        <v>0</v>
      </c>
      <c r="H118" s="117">
        <v>0</v>
      </c>
      <c r="I118" s="117">
        <v>1</v>
      </c>
      <c r="J118" s="8"/>
    </row>
    <row r="119" spans="2:10" s="24" customFormat="1" ht="20.100000000000001" customHeight="1" x14ac:dyDescent="0.3">
      <c r="B119" s="107"/>
      <c r="C119" s="32"/>
      <c r="D119" s="5" t="s">
        <v>377</v>
      </c>
      <c r="E119" s="104" t="s">
        <v>213</v>
      </c>
      <c r="F119" s="116">
        <v>1</v>
      </c>
      <c r="G119" s="116">
        <v>1</v>
      </c>
      <c r="H119" s="117">
        <v>0</v>
      </c>
      <c r="I119" s="117">
        <v>0</v>
      </c>
      <c r="J119" s="8"/>
    </row>
    <row r="120" spans="2:10" s="24" customFormat="1" ht="20.100000000000001" customHeight="1" x14ac:dyDescent="0.3">
      <c r="B120" s="200" t="s">
        <v>385</v>
      </c>
      <c r="C120" s="200"/>
      <c r="D120" s="200"/>
      <c r="E120" s="200"/>
      <c r="F120" s="200"/>
      <c r="G120" s="200"/>
      <c r="H120" s="200"/>
      <c r="I120" s="200"/>
      <c r="J120" s="200"/>
    </row>
    <row r="121" spans="2:10" s="24" customFormat="1" ht="20.100000000000001" customHeight="1" x14ac:dyDescent="0.3">
      <c r="B121" s="106" t="s">
        <v>386</v>
      </c>
      <c r="C121" s="25" t="s">
        <v>391</v>
      </c>
      <c r="D121" s="25"/>
      <c r="E121" s="104" t="s">
        <v>213</v>
      </c>
      <c r="F121" s="116">
        <f>F122</f>
        <v>86</v>
      </c>
      <c r="G121" s="116">
        <f>G122</f>
        <v>42</v>
      </c>
      <c r="H121" s="116">
        <f>H122+H127</f>
        <v>57</v>
      </c>
      <c r="I121" s="116">
        <f>I122+I127</f>
        <v>44</v>
      </c>
      <c r="J121" s="8"/>
    </row>
    <row r="122" spans="2:10" s="24" customFormat="1" ht="20.100000000000001" customHeight="1" x14ac:dyDescent="0.3">
      <c r="B122" s="181" t="s">
        <v>387</v>
      </c>
      <c r="C122" s="36" t="s">
        <v>389</v>
      </c>
      <c r="D122" s="43"/>
      <c r="E122" s="104" t="s">
        <v>213</v>
      </c>
      <c r="F122" s="116">
        <f>F123+F125</f>
        <v>86</v>
      </c>
      <c r="G122" s="116">
        <f>G123+G125</f>
        <v>42</v>
      </c>
      <c r="H122" s="116">
        <f>H123+H125</f>
        <v>42</v>
      </c>
      <c r="I122" s="116">
        <f>I123+I125</f>
        <v>30</v>
      </c>
      <c r="J122" s="8"/>
    </row>
    <row r="123" spans="2:10" s="24" customFormat="1" ht="20.100000000000001" customHeight="1" x14ac:dyDescent="0.3">
      <c r="B123" s="30"/>
      <c r="C123" s="37"/>
      <c r="D123" s="46" t="s">
        <v>293</v>
      </c>
      <c r="E123" s="104" t="s">
        <v>213</v>
      </c>
      <c r="F123" s="124">
        <v>52</v>
      </c>
      <c r="G123" s="124">
        <v>26</v>
      </c>
      <c r="H123" s="125">
        <v>15</v>
      </c>
      <c r="I123" s="125">
        <v>17</v>
      </c>
      <c r="J123" s="102"/>
    </row>
    <row r="124" spans="2:10" s="24" customFormat="1" ht="20.100000000000001" customHeight="1" x14ac:dyDescent="0.3">
      <c r="B124" s="30"/>
      <c r="C124" s="37"/>
      <c r="D124" s="5" t="s">
        <v>364</v>
      </c>
      <c r="E124" s="123" t="s">
        <v>0</v>
      </c>
      <c r="F124" s="114">
        <f>F123/F122*100</f>
        <v>60.465116279069761</v>
      </c>
      <c r="G124" s="114">
        <f>G123/G122*100</f>
        <v>61.904761904761905</v>
      </c>
      <c r="H124" s="114">
        <f>H123/H122*100</f>
        <v>35.714285714285715</v>
      </c>
      <c r="I124" s="114">
        <f>I123/I122*100</f>
        <v>56.666666666666664</v>
      </c>
      <c r="J124" s="8"/>
    </row>
    <row r="125" spans="2:10" s="24" customFormat="1" ht="20.100000000000001" customHeight="1" x14ac:dyDescent="0.3">
      <c r="B125" s="30"/>
      <c r="C125" s="37"/>
      <c r="D125" s="5" t="s">
        <v>294</v>
      </c>
      <c r="E125" s="104" t="s">
        <v>213</v>
      </c>
      <c r="F125" s="116">
        <v>34</v>
      </c>
      <c r="G125" s="116">
        <v>16</v>
      </c>
      <c r="H125" s="117">
        <v>27</v>
      </c>
      <c r="I125" s="117">
        <v>13</v>
      </c>
      <c r="J125" s="8"/>
    </row>
    <row r="126" spans="2:10" s="24" customFormat="1" ht="20.100000000000001" customHeight="1" x14ac:dyDescent="0.3">
      <c r="B126" s="30"/>
      <c r="C126" s="38"/>
      <c r="D126" s="5" t="s">
        <v>365</v>
      </c>
      <c r="E126" s="123" t="s">
        <v>0</v>
      </c>
      <c r="F126" s="114">
        <f>F125/F122*100</f>
        <v>39.534883720930232</v>
      </c>
      <c r="G126" s="114">
        <f>G125/G122*100</f>
        <v>38.095238095238095</v>
      </c>
      <c r="H126" s="114">
        <f>H125/H122*100</f>
        <v>64.285714285714292</v>
      </c>
      <c r="I126" s="114">
        <f>I125/I122*100</f>
        <v>43.333333333333336</v>
      </c>
      <c r="J126" s="8"/>
    </row>
    <row r="127" spans="2:10" s="24" customFormat="1" ht="19.5" customHeight="1" x14ac:dyDescent="0.3">
      <c r="B127" s="106"/>
      <c r="C127" s="33" t="s">
        <v>390</v>
      </c>
      <c r="D127" s="44"/>
      <c r="E127" s="104" t="s">
        <v>213</v>
      </c>
      <c r="F127" s="23" t="s">
        <v>1</v>
      </c>
      <c r="G127" s="23" t="s">
        <v>1</v>
      </c>
      <c r="H127" s="116">
        <f>H128+H130</f>
        <v>15</v>
      </c>
      <c r="I127" s="116">
        <f>I128+I130</f>
        <v>14</v>
      </c>
      <c r="J127" s="8"/>
    </row>
    <row r="128" spans="2:10" s="24" customFormat="1" ht="20.100000000000001" customHeight="1" x14ac:dyDescent="0.3">
      <c r="B128" s="106"/>
      <c r="C128" s="25"/>
      <c r="D128" s="46" t="s">
        <v>293</v>
      </c>
      <c r="E128" s="104" t="s">
        <v>213</v>
      </c>
      <c r="F128" s="23" t="s">
        <v>1</v>
      </c>
      <c r="G128" s="23" t="s">
        <v>1</v>
      </c>
      <c r="H128" s="117">
        <v>10</v>
      </c>
      <c r="I128" s="117">
        <v>10</v>
      </c>
      <c r="J128" s="8"/>
    </row>
    <row r="129" spans="2:10" s="24" customFormat="1" ht="20.100000000000001" customHeight="1" x14ac:dyDescent="0.3">
      <c r="B129" s="106"/>
      <c r="C129" s="25"/>
      <c r="D129" s="5" t="s">
        <v>364</v>
      </c>
      <c r="E129" s="123" t="s">
        <v>0</v>
      </c>
      <c r="F129" s="23" t="s">
        <v>1</v>
      </c>
      <c r="G129" s="23" t="s">
        <v>1</v>
      </c>
      <c r="H129" s="114">
        <f>H128/H127*100</f>
        <v>66.666666666666657</v>
      </c>
      <c r="I129" s="114">
        <f>I128/I127*100</f>
        <v>71.428571428571431</v>
      </c>
      <c r="J129" s="8"/>
    </row>
    <row r="130" spans="2:10" s="24" customFormat="1" ht="20.100000000000001" customHeight="1" x14ac:dyDescent="0.3">
      <c r="B130" s="106"/>
      <c r="C130" s="25"/>
      <c r="D130" s="5" t="s">
        <v>294</v>
      </c>
      <c r="E130" s="104" t="s">
        <v>213</v>
      </c>
      <c r="F130" s="23" t="s">
        <v>1</v>
      </c>
      <c r="G130" s="23" t="s">
        <v>1</v>
      </c>
      <c r="H130" s="117">
        <v>5</v>
      </c>
      <c r="I130" s="117">
        <v>4</v>
      </c>
      <c r="J130" s="8"/>
    </row>
    <row r="131" spans="2:10" s="24" customFormat="1" ht="20.100000000000001" customHeight="1" x14ac:dyDescent="0.3">
      <c r="B131" s="106"/>
      <c r="C131" s="32"/>
      <c r="D131" s="5" t="s">
        <v>365</v>
      </c>
      <c r="E131" s="123" t="s">
        <v>0</v>
      </c>
      <c r="F131" s="23" t="s">
        <v>1</v>
      </c>
      <c r="G131" s="23" t="s">
        <v>1</v>
      </c>
      <c r="H131" s="114">
        <f>H130/H127*100</f>
        <v>33.333333333333329</v>
      </c>
      <c r="I131" s="114">
        <f>I130/I127*100</f>
        <v>28.571428571428569</v>
      </c>
      <c r="J131" s="8"/>
    </row>
    <row r="132" spans="2:10" s="24" customFormat="1" ht="20.100000000000001" customHeight="1" x14ac:dyDescent="0.3">
      <c r="B132" s="106"/>
      <c r="C132" s="33" t="s">
        <v>392</v>
      </c>
      <c r="D132" s="44"/>
      <c r="E132" s="104" t="s">
        <v>213</v>
      </c>
      <c r="F132" s="116">
        <v>2</v>
      </c>
      <c r="G132" s="116">
        <v>4</v>
      </c>
      <c r="H132" s="117">
        <f>H133+H135</f>
        <v>4</v>
      </c>
      <c r="I132" s="117">
        <f>I133+I135</f>
        <v>4</v>
      </c>
      <c r="J132" s="8"/>
    </row>
    <row r="133" spans="2:10" s="24" customFormat="1" ht="20.100000000000001" customHeight="1" x14ac:dyDescent="0.3">
      <c r="B133" s="106"/>
      <c r="C133" s="25"/>
      <c r="D133" s="46" t="s">
        <v>293</v>
      </c>
      <c r="E133" s="104" t="s">
        <v>213</v>
      </c>
      <c r="F133" s="23" t="s">
        <v>1</v>
      </c>
      <c r="G133" s="23" t="s">
        <v>1</v>
      </c>
      <c r="H133" s="117">
        <v>3</v>
      </c>
      <c r="I133" s="117">
        <v>3</v>
      </c>
      <c r="J133" s="8"/>
    </row>
    <row r="134" spans="2:10" s="24" customFormat="1" ht="20.100000000000001" customHeight="1" x14ac:dyDescent="0.3">
      <c r="B134" s="106"/>
      <c r="C134" s="25"/>
      <c r="D134" s="5" t="s">
        <v>364</v>
      </c>
      <c r="E134" s="123" t="s">
        <v>0</v>
      </c>
      <c r="F134" s="23" t="s">
        <v>1</v>
      </c>
      <c r="G134" s="23" t="s">
        <v>1</v>
      </c>
      <c r="H134" s="114">
        <f>H133/H132*100</f>
        <v>75</v>
      </c>
      <c r="I134" s="114">
        <f>I133/I132*100</f>
        <v>75</v>
      </c>
      <c r="J134" s="8"/>
    </row>
    <row r="135" spans="2:10" s="24" customFormat="1" ht="20.100000000000001" customHeight="1" x14ac:dyDescent="0.3">
      <c r="B135" s="106"/>
      <c r="C135" s="25"/>
      <c r="D135" s="5" t="s">
        <v>294</v>
      </c>
      <c r="E135" s="104" t="s">
        <v>213</v>
      </c>
      <c r="F135" s="23" t="s">
        <v>1</v>
      </c>
      <c r="G135" s="23" t="s">
        <v>1</v>
      </c>
      <c r="H135" s="117">
        <v>1</v>
      </c>
      <c r="I135" s="117">
        <v>1</v>
      </c>
      <c r="J135" s="8"/>
    </row>
    <row r="136" spans="2:10" s="24" customFormat="1" ht="20.100000000000001" customHeight="1" x14ac:dyDescent="0.3">
      <c r="B136" s="106"/>
      <c r="C136" s="32"/>
      <c r="D136" s="5" t="s">
        <v>365</v>
      </c>
      <c r="E136" s="123" t="s">
        <v>0</v>
      </c>
      <c r="F136" s="23" t="s">
        <v>1</v>
      </c>
      <c r="G136" s="23" t="s">
        <v>1</v>
      </c>
      <c r="H136" s="114">
        <f>H135/H132*100</f>
        <v>25</v>
      </c>
      <c r="I136" s="114">
        <f>I135/I132*100</f>
        <v>25</v>
      </c>
      <c r="J136" s="8"/>
    </row>
    <row r="137" spans="2:10" s="24" customFormat="1" ht="20.100000000000001" customHeight="1" x14ac:dyDescent="0.3">
      <c r="B137" s="106"/>
      <c r="C137" s="33" t="s">
        <v>393</v>
      </c>
      <c r="D137" s="44"/>
      <c r="E137" s="104" t="s">
        <v>213</v>
      </c>
      <c r="F137" s="116">
        <v>84</v>
      </c>
      <c r="G137" s="116">
        <v>38</v>
      </c>
      <c r="H137" s="117">
        <f>H138+H140</f>
        <v>53</v>
      </c>
      <c r="I137" s="117">
        <f>I138+I140</f>
        <v>40</v>
      </c>
      <c r="J137" s="8"/>
    </row>
    <row r="138" spans="2:10" s="24" customFormat="1" ht="20.100000000000001" customHeight="1" x14ac:dyDescent="0.3">
      <c r="B138" s="106"/>
      <c r="C138" s="25"/>
      <c r="D138" s="46" t="s">
        <v>293</v>
      </c>
      <c r="E138" s="104" t="s">
        <v>213</v>
      </c>
      <c r="F138" s="23" t="s">
        <v>1</v>
      </c>
      <c r="G138" s="23" t="s">
        <v>1</v>
      </c>
      <c r="H138" s="117">
        <v>22</v>
      </c>
      <c r="I138" s="117">
        <v>24</v>
      </c>
      <c r="J138" s="8"/>
    </row>
    <row r="139" spans="2:10" s="24" customFormat="1" ht="20.100000000000001" customHeight="1" x14ac:dyDescent="0.3">
      <c r="B139" s="106"/>
      <c r="C139" s="25"/>
      <c r="D139" s="5" t="s">
        <v>364</v>
      </c>
      <c r="E139" s="123" t="s">
        <v>0</v>
      </c>
      <c r="F139" s="23" t="s">
        <v>1</v>
      </c>
      <c r="G139" s="23" t="s">
        <v>1</v>
      </c>
      <c r="H139" s="114">
        <f>H138/H137*100</f>
        <v>41.509433962264154</v>
      </c>
      <c r="I139" s="114">
        <f>I138/I137*100</f>
        <v>60</v>
      </c>
      <c r="J139" s="8"/>
    </row>
    <row r="140" spans="2:10" s="24" customFormat="1" ht="20.100000000000001" customHeight="1" x14ac:dyDescent="0.3">
      <c r="B140" s="106"/>
      <c r="C140" s="25"/>
      <c r="D140" s="5" t="s">
        <v>294</v>
      </c>
      <c r="E140" s="104" t="s">
        <v>213</v>
      </c>
      <c r="F140" s="23" t="s">
        <v>1</v>
      </c>
      <c r="G140" s="23" t="s">
        <v>1</v>
      </c>
      <c r="H140" s="117">
        <v>31</v>
      </c>
      <c r="I140" s="117">
        <v>16</v>
      </c>
      <c r="J140" s="8"/>
    </row>
    <row r="141" spans="2:10" s="24" customFormat="1" ht="20.100000000000001" customHeight="1" x14ac:dyDescent="0.3">
      <c r="B141" s="106"/>
      <c r="C141" s="25"/>
      <c r="D141" s="5" t="s">
        <v>365</v>
      </c>
      <c r="E141" s="123" t="s">
        <v>0</v>
      </c>
      <c r="F141" s="23" t="s">
        <v>1</v>
      </c>
      <c r="G141" s="23" t="s">
        <v>1</v>
      </c>
      <c r="H141" s="114">
        <f>H140/H137*100</f>
        <v>58.490566037735846</v>
      </c>
      <c r="I141" s="114">
        <f>I140/I137*100</f>
        <v>40</v>
      </c>
      <c r="J141" s="8"/>
    </row>
    <row r="142" spans="2:10" s="24" customFormat="1" ht="20.100000000000001" customHeight="1" x14ac:dyDescent="0.3">
      <c r="B142" s="106"/>
      <c r="C142" s="25"/>
      <c r="D142" s="5" t="s">
        <v>394</v>
      </c>
      <c r="E142" s="104" t="s">
        <v>213</v>
      </c>
      <c r="F142" s="112">
        <v>49</v>
      </c>
      <c r="G142" s="112">
        <v>22</v>
      </c>
      <c r="H142" s="117">
        <v>28</v>
      </c>
      <c r="I142" s="117">
        <v>22</v>
      </c>
      <c r="J142" s="8"/>
    </row>
    <row r="143" spans="2:10" s="24" customFormat="1" ht="20.100000000000001" customHeight="1" x14ac:dyDescent="0.3">
      <c r="B143" s="106"/>
      <c r="C143" s="32"/>
      <c r="D143" s="5" t="s">
        <v>395</v>
      </c>
      <c r="E143" s="104" t="s">
        <v>213</v>
      </c>
      <c r="F143" s="112">
        <v>35</v>
      </c>
      <c r="G143" s="112">
        <v>16</v>
      </c>
      <c r="H143" s="117">
        <v>25</v>
      </c>
      <c r="I143" s="117">
        <v>18</v>
      </c>
      <c r="J143" s="8"/>
    </row>
    <row r="144" spans="2:10" s="24" customFormat="1" ht="20.100000000000001" customHeight="1" x14ac:dyDescent="0.3">
      <c r="B144" s="106"/>
      <c r="C144" s="44" t="s">
        <v>403</v>
      </c>
      <c r="D144" s="5" t="s">
        <v>293</v>
      </c>
      <c r="E144" s="104" t="s">
        <v>213</v>
      </c>
      <c r="F144" s="23" t="s">
        <v>1</v>
      </c>
      <c r="G144" s="23" t="s">
        <v>1</v>
      </c>
      <c r="H144" s="117">
        <v>25</v>
      </c>
      <c r="I144" s="117">
        <v>27</v>
      </c>
      <c r="J144" s="8"/>
    </row>
    <row r="145" spans="2:10" s="24" customFormat="1" ht="20.100000000000001" customHeight="1" x14ac:dyDescent="0.3">
      <c r="B145" s="106"/>
      <c r="C145" s="45"/>
      <c r="D145" s="47" t="s">
        <v>294</v>
      </c>
      <c r="E145" s="104" t="s">
        <v>213</v>
      </c>
      <c r="F145" s="23" t="s">
        <v>1</v>
      </c>
      <c r="G145" s="23" t="s">
        <v>1</v>
      </c>
      <c r="H145" s="117">
        <v>32</v>
      </c>
      <c r="I145" s="117">
        <v>17</v>
      </c>
      <c r="J145" s="8"/>
    </row>
    <row r="146" spans="2:10" s="24" customFormat="1" ht="20.100000000000001" customHeight="1" x14ac:dyDescent="0.3">
      <c r="B146" s="106"/>
      <c r="C146" s="44" t="s">
        <v>404</v>
      </c>
      <c r="D146" s="5" t="s">
        <v>293</v>
      </c>
      <c r="E146" s="104" t="s">
        <v>213</v>
      </c>
      <c r="F146" s="23" t="s">
        <v>1</v>
      </c>
      <c r="G146" s="23" t="s">
        <v>1</v>
      </c>
      <c r="H146" s="117">
        <v>0</v>
      </c>
      <c r="I146" s="117">
        <v>0</v>
      </c>
      <c r="J146" s="8"/>
    </row>
    <row r="147" spans="2:10" s="24" customFormat="1" ht="20.100000000000001" customHeight="1" x14ac:dyDescent="0.3">
      <c r="B147" s="106"/>
      <c r="C147" s="45"/>
      <c r="D147" s="113" t="s">
        <v>294</v>
      </c>
      <c r="E147" s="104" t="s">
        <v>213</v>
      </c>
      <c r="F147" s="23" t="s">
        <v>1</v>
      </c>
      <c r="G147" s="23" t="s">
        <v>1</v>
      </c>
      <c r="H147" s="117">
        <v>0</v>
      </c>
      <c r="I147" s="117">
        <v>0</v>
      </c>
      <c r="J147" s="8"/>
    </row>
    <row r="148" spans="2:10" s="24" customFormat="1" ht="20.100000000000001" customHeight="1" x14ac:dyDescent="0.3">
      <c r="B148" s="106"/>
      <c r="C148" s="40" t="s">
        <v>402</v>
      </c>
      <c r="D148" s="43"/>
      <c r="E148" s="123" t="s">
        <v>0</v>
      </c>
      <c r="F148" s="114">
        <f>F121/F8*100</f>
        <v>9.2972972972972965</v>
      </c>
      <c r="G148" s="114">
        <f>G121/G8*100</f>
        <v>4.3298969072164946</v>
      </c>
      <c r="H148" s="114">
        <f>H121/H8*100</f>
        <v>5.7750759878419453</v>
      </c>
      <c r="I148" s="114">
        <f>I121/I8*100</f>
        <v>4.3521266073194855</v>
      </c>
      <c r="J148" s="8"/>
    </row>
    <row r="149" spans="2:10" s="24" customFormat="1" ht="20.100000000000001" customHeight="1" x14ac:dyDescent="0.3">
      <c r="B149" s="107"/>
      <c r="C149" s="40" t="s">
        <v>401</v>
      </c>
      <c r="D149" s="43"/>
      <c r="E149" s="123" t="s">
        <v>0</v>
      </c>
      <c r="F149" s="23" t="s">
        <v>1</v>
      </c>
      <c r="G149" s="23" t="s">
        <v>1</v>
      </c>
      <c r="H149" s="115">
        <f>(H144+H145)/H8*100</f>
        <v>5.7750759878419453</v>
      </c>
      <c r="I149" s="115">
        <f>(I144+I145)/I8*100</f>
        <v>4.3521266073194855</v>
      </c>
      <c r="J149" s="8"/>
    </row>
    <row r="150" spans="2:10" s="24" customFormat="1" ht="20.100000000000001" customHeight="1" x14ac:dyDescent="0.3">
      <c r="B150" s="106" t="s">
        <v>386</v>
      </c>
      <c r="C150" s="39" t="s">
        <v>391</v>
      </c>
      <c r="D150" s="43"/>
      <c r="E150" s="104" t="s">
        <v>213</v>
      </c>
      <c r="F150" s="116">
        <f>F151</f>
        <v>12</v>
      </c>
      <c r="G150" s="116">
        <f>G151</f>
        <v>12</v>
      </c>
      <c r="H150" s="116">
        <f>H151</f>
        <v>12</v>
      </c>
      <c r="I150" s="116">
        <f>I151</f>
        <v>15</v>
      </c>
      <c r="J150" s="8"/>
    </row>
    <row r="151" spans="2:10" s="24" customFormat="1" ht="20.100000000000001" customHeight="1" x14ac:dyDescent="0.3">
      <c r="B151" s="181" t="s">
        <v>388</v>
      </c>
      <c r="C151" s="36" t="s">
        <v>322</v>
      </c>
      <c r="D151" s="44"/>
      <c r="E151" s="104" t="s">
        <v>213</v>
      </c>
      <c r="F151" s="116">
        <f>F152+F153</f>
        <v>12</v>
      </c>
      <c r="G151" s="116">
        <f>G152+G153</f>
        <v>12</v>
      </c>
      <c r="H151" s="116">
        <f>H152+H153</f>
        <v>12</v>
      </c>
      <c r="I151" s="116">
        <f>I152+I153</f>
        <v>15</v>
      </c>
      <c r="J151" s="8"/>
    </row>
    <row r="152" spans="2:10" s="24" customFormat="1" ht="20.100000000000001" customHeight="1" x14ac:dyDescent="0.3">
      <c r="B152" s="106"/>
      <c r="C152" s="37"/>
      <c r="D152" s="5" t="s">
        <v>318</v>
      </c>
      <c r="E152" s="104" t="s">
        <v>213</v>
      </c>
      <c r="F152" s="116">
        <v>12</v>
      </c>
      <c r="G152" s="116">
        <v>12</v>
      </c>
      <c r="H152" s="117">
        <v>12</v>
      </c>
      <c r="I152" s="117">
        <v>15</v>
      </c>
      <c r="J152" s="8"/>
    </row>
    <row r="153" spans="2:10" s="24" customFormat="1" ht="20.100000000000001" customHeight="1" x14ac:dyDescent="0.3">
      <c r="B153" s="106"/>
      <c r="C153" s="38"/>
      <c r="D153" s="5" t="s">
        <v>319</v>
      </c>
      <c r="E153" s="104" t="s">
        <v>213</v>
      </c>
      <c r="F153" s="116">
        <v>0</v>
      </c>
      <c r="G153" s="116">
        <v>0</v>
      </c>
      <c r="H153" s="117">
        <v>0</v>
      </c>
      <c r="I153" s="117">
        <v>0</v>
      </c>
      <c r="J153" s="8"/>
    </row>
    <row r="154" spans="2:10" s="24" customFormat="1" ht="20.100000000000001" customHeight="1" x14ac:dyDescent="0.3">
      <c r="B154" s="106"/>
      <c r="C154" s="36" t="s">
        <v>396</v>
      </c>
      <c r="D154" s="44"/>
      <c r="E154" s="104" t="s">
        <v>213</v>
      </c>
      <c r="F154" s="116">
        <f>F155+F157</f>
        <v>12</v>
      </c>
      <c r="G154" s="116">
        <f t="shared" ref="G154:I154" si="4">G155+G157</f>
        <v>12</v>
      </c>
      <c r="H154" s="116">
        <f t="shared" si="4"/>
        <v>12</v>
      </c>
      <c r="I154" s="116">
        <f t="shared" si="4"/>
        <v>15</v>
      </c>
      <c r="J154" s="8"/>
    </row>
    <row r="155" spans="2:10" s="24" customFormat="1" ht="20.100000000000001" customHeight="1" x14ac:dyDescent="0.3">
      <c r="B155" s="106"/>
      <c r="C155" s="37"/>
      <c r="D155" s="46" t="s">
        <v>293</v>
      </c>
      <c r="E155" s="104" t="s">
        <v>213</v>
      </c>
      <c r="F155" s="116">
        <v>10</v>
      </c>
      <c r="G155" s="116">
        <v>10</v>
      </c>
      <c r="H155" s="117">
        <v>9</v>
      </c>
      <c r="I155" s="117">
        <v>10</v>
      </c>
      <c r="J155" s="8"/>
    </row>
    <row r="156" spans="2:10" s="24" customFormat="1" ht="20.100000000000001" customHeight="1" x14ac:dyDescent="0.3">
      <c r="B156" s="106"/>
      <c r="C156" s="37"/>
      <c r="D156" s="5" t="s">
        <v>364</v>
      </c>
      <c r="E156" s="103" t="s">
        <v>0</v>
      </c>
      <c r="F156" s="114">
        <f>F155/F154*100</f>
        <v>83.333333333333343</v>
      </c>
      <c r="G156" s="114">
        <f>G155/G154*100</f>
        <v>83.333333333333343</v>
      </c>
      <c r="H156" s="114">
        <f>H155/H154*100</f>
        <v>75</v>
      </c>
      <c r="I156" s="114">
        <f>I155/I154*100</f>
        <v>66.666666666666657</v>
      </c>
      <c r="J156" s="8"/>
    </row>
    <row r="157" spans="2:10" s="24" customFormat="1" ht="20.100000000000001" customHeight="1" x14ac:dyDescent="0.3">
      <c r="B157" s="106"/>
      <c r="C157" s="37"/>
      <c r="D157" s="5" t="s">
        <v>294</v>
      </c>
      <c r="E157" s="104" t="s">
        <v>213</v>
      </c>
      <c r="F157" s="116">
        <v>2</v>
      </c>
      <c r="G157" s="116">
        <v>2</v>
      </c>
      <c r="H157" s="117">
        <v>3</v>
      </c>
      <c r="I157" s="117">
        <v>5</v>
      </c>
      <c r="J157" s="8"/>
    </row>
    <row r="158" spans="2:10" s="24" customFormat="1" ht="20.100000000000001" customHeight="1" x14ac:dyDescent="0.3">
      <c r="B158" s="107"/>
      <c r="C158" s="38"/>
      <c r="D158" s="5" t="s">
        <v>365</v>
      </c>
      <c r="E158" s="103" t="s">
        <v>0</v>
      </c>
      <c r="F158" s="114">
        <f>F157/F154*100</f>
        <v>16.666666666666664</v>
      </c>
      <c r="G158" s="114">
        <f>G157/G154*100</f>
        <v>16.666666666666664</v>
      </c>
      <c r="H158" s="114">
        <f>H157/H154*100</f>
        <v>25</v>
      </c>
      <c r="I158" s="114">
        <f>I157/I154*100</f>
        <v>33.333333333333329</v>
      </c>
      <c r="J158" s="8"/>
    </row>
    <row r="159" spans="2:10" s="24" customFormat="1" ht="20.100000000000001" customHeight="1" x14ac:dyDescent="0.3">
      <c r="B159" s="200" t="s">
        <v>405</v>
      </c>
      <c r="C159" s="200"/>
      <c r="D159" s="200"/>
      <c r="E159" s="200"/>
      <c r="F159" s="200"/>
      <c r="G159" s="200"/>
      <c r="H159" s="200"/>
      <c r="I159" s="200"/>
      <c r="J159" s="200"/>
    </row>
    <row r="160" spans="2:10" s="24" customFormat="1" ht="30" customHeight="1" x14ac:dyDescent="0.3">
      <c r="B160" s="168" t="s">
        <v>407</v>
      </c>
      <c r="C160" s="39" t="s">
        <v>408</v>
      </c>
      <c r="D160" s="43"/>
      <c r="E160" s="103" t="s">
        <v>0</v>
      </c>
      <c r="F160" s="114">
        <v>80.743645962950794</v>
      </c>
      <c r="G160" s="114">
        <v>76.665109356956506</v>
      </c>
      <c r="H160" s="115">
        <v>72.207742566685894</v>
      </c>
      <c r="I160" s="115">
        <v>79.989591779307801</v>
      </c>
      <c r="J160" s="128" t="s">
        <v>552</v>
      </c>
    </row>
    <row r="161" spans="2:10" s="24" customFormat="1" ht="20.100000000000001" customHeight="1" x14ac:dyDescent="0.3">
      <c r="B161" s="120" t="s">
        <v>406</v>
      </c>
      <c r="C161" s="46" t="s">
        <v>409</v>
      </c>
      <c r="D161" s="5" t="s">
        <v>412</v>
      </c>
      <c r="E161" s="6" t="s">
        <v>52</v>
      </c>
      <c r="F161" s="114">
        <v>107.80128920468425</v>
      </c>
      <c r="G161" s="114">
        <v>111.00340799999999</v>
      </c>
      <c r="H161" s="115">
        <v>118.51943202471975</v>
      </c>
      <c r="I161" s="115">
        <v>145.95637971910631</v>
      </c>
      <c r="J161" s="8"/>
    </row>
    <row r="162" spans="2:10" s="24" customFormat="1" ht="20.100000000000001" customHeight="1" x14ac:dyDescent="0.3">
      <c r="B162" s="120"/>
      <c r="C162" s="146" t="s">
        <v>410</v>
      </c>
      <c r="D162" s="5" t="s">
        <v>413</v>
      </c>
      <c r="E162" s="6" t="s">
        <v>52</v>
      </c>
      <c r="F162" s="114">
        <v>122.73051825429192</v>
      </c>
      <c r="G162" s="114">
        <v>130.7864553445232</v>
      </c>
      <c r="H162" s="115">
        <v>145.58003250354565</v>
      </c>
      <c r="I162" s="115">
        <v>165.73600421951298</v>
      </c>
      <c r="J162" s="8"/>
    </row>
    <row r="163" spans="2:10" s="24" customFormat="1" ht="20.100000000000001" customHeight="1" x14ac:dyDescent="0.3">
      <c r="B163" s="106"/>
      <c r="C163" s="113"/>
      <c r="D163" s="5" t="s">
        <v>414</v>
      </c>
      <c r="E163" s="6" t="s">
        <v>52</v>
      </c>
      <c r="F163" s="114">
        <v>93.073417772316063</v>
      </c>
      <c r="G163" s="114">
        <v>92.004226997453273</v>
      </c>
      <c r="H163" s="115">
        <v>92.631131927647814</v>
      </c>
      <c r="I163" s="115">
        <v>126.95900025543885</v>
      </c>
      <c r="J163" s="8"/>
    </row>
    <row r="164" spans="2:10" s="24" customFormat="1" ht="20.100000000000001" customHeight="1" x14ac:dyDescent="0.3">
      <c r="B164" s="107"/>
      <c r="C164" s="47"/>
      <c r="D164" s="8" t="s">
        <v>411</v>
      </c>
      <c r="E164" s="103" t="s">
        <v>0</v>
      </c>
      <c r="F164" s="114">
        <f>F163/F162*100</f>
        <v>75.835594191391152</v>
      </c>
      <c r="G164" s="114">
        <f>G163/G162*100</f>
        <v>70.34690767869796</v>
      </c>
      <c r="H164" s="114">
        <f>H163/H162*100</f>
        <v>63.629008961370957</v>
      </c>
      <c r="I164" s="114">
        <f>I163/I162*100</f>
        <v>76.603150204638098</v>
      </c>
      <c r="J164" s="8"/>
    </row>
    <row r="165" spans="2:10" s="24" customFormat="1" ht="20.100000000000001" customHeight="1" x14ac:dyDescent="0.3">
      <c r="B165" s="200" t="s">
        <v>424</v>
      </c>
      <c r="C165" s="200"/>
      <c r="D165" s="200"/>
      <c r="E165" s="200"/>
      <c r="F165" s="200"/>
      <c r="G165" s="200"/>
      <c r="H165" s="200"/>
      <c r="I165" s="200"/>
      <c r="J165" s="200"/>
    </row>
    <row r="166" spans="2:10" s="24" customFormat="1" ht="20.100000000000001" customHeight="1" x14ac:dyDescent="0.3">
      <c r="B166" s="105" t="s">
        <v>425</v>
      </c>
      <c r="C166" s="40" t="s">
        <v>428</v>
      </c>
      <c r="D166" s="43"/>
      <c r="E166" s="104" t="s">
        <v>213</v>
      </c>
      <c r="F166" s="116">
        <v>960</v>
      </c>
      <c r="G166" s="116">
        <v>974</v>
      </c>
      <c r="H166" s="117">
        <v>996</v>
      </c>
      <c r="I166" s="117">
        <v>1011</v>
      </c>
      <c r="J166" s="8"/>
    </row>
    <row r="167" spans="2:10" s="24" customFormat="1" ht="20.100000000000001" customHeight="1" x14ac:dyDescent="0.3">
      <c r="B167" s="120" t="s">
        <v>237</v>
      </c>
      <c r="C167" s="40" t="s">
        <v>426</v>
      </c>
      <c r="D167" s="43"/>
      <c r="E167" s="103" t="s">
        <v>286</v>
      </c>
      <c r="F167" s="116">
        <v>320779</v>
      </c>
      <c r="G167" s="116">
        <v>340499</v>
      </c>
      <c r="H167" s="117">
        <v>331085</v>
      </c>
      <c r="I167" s="117">
        <v>364961</v>
      </c>
      <c r="J167" s="8"/>
    </row>
    <row r="168" spans="2:10" s="24" customFormat="1" ht="20.100000000000001" customHeight="1" x14ac:dyDescent="0.3">
      <c r="B168" s="106"/>
      <c r="C168" s="40" t="s">
        <v>429</v>
      </c>
      <c r="D168" s="43"/>
      <c r="E168" s="103" t="s">
        <v>286</v>
      </c>
      <c r="F168" s="116">
        <f>F167/F166</f>
        <v>334.14479166666666</v>
      </c>
      <c r="G168" s="116">
        <f>G167/G166</f>
        <v>349.58829568788502</v>
      </c>
      <c r="H168" s="116">
        <f>H167/H166</f>
        <v>332.41465863453817</v>
      </c>
      <c r="I168" s="116">
        <f>I167/I166</f>
        <v>360.99010880316519</v>
      </c>
      <c r="J168" s="8"/>
    </row>
    <row r="169" spans="2:10" s="24" customFormat="1" ht="30" customHeight="1" x14ac:dyDescent="0.3">
      <c r="B169" s="107"/>
      <c r="C169" s="33" t="s">
        <v>427</v>
      </c>
      <c r="D169" s="43"/>
      <c r="E169" s="103" t="s">
        <v>5</v>
      </c>
      <c r="F169" s="130">
        <v>2.6470179179636411</v>
      </c>
      <c r="G169" s="130">
        <v>2.7085826188004249</v>
      </c>
      <c r="H169" s="130">
        <v>2.4408228629014168</v>
      </c>
      <c r="I169" s="130">
        <v>3.3315124696494136</v>
      </c>
      <c r="J169" s="128" t="s">
        <v>554</v>
      </c>
    </row>
    <row r="170" spans="2:10" s="24" customFormat="1" ht="20.100000000000001" customHeight="1" x14ac:dyDescent="0.3">
      <c r="B170" s="184" t="s">
        <v>436</v>
      </c>
      <c r="C170" s="46" t="s">
        <v>434</v>
      </c>
      <c r="D170" s="5" t="s">
        <v>430</v>
      </c>
      <c r="E170" s="103" t="s">
        <v>286</v>
      </c>
      <c r="F170" s="116">
        <v>1576</v>
      </c>
      <c r="G170" s="116">
        <v>2068</v>
      </c>
      <c r="H170" s="117">
        <v>1408</v>
      </c>
      <c r="I170" s="117">
        <v>688</v>
      </c>
      <c r="J170" s="8" t="s">
        <v>555</v>
      </c>
    </row>
    <row r="171" spans="2:10" s="24" customFormat="1" ht="20.100000000000001" customHeight="1" x14ac:dyDescent="0.3">
      <c r="B171" s="185" t="s">
        <v>433</v>
      </c>
      <c r="C171" s="47"/>
      <c r="D171" s="5" t="s">
        <v>431</v>
      </c>
      <c r="E171" s="103" t="s">
        <v>287</v>
      </c>
      <c r="F171" s="116">
        <v>10</v>
      </c>
      <c r="G171" s="116">
        <v>16</v>
      </c>
      <c r="H171" s="117">
        <v>19</v>
      </c>
      <c r="I171" s="117">
        <v>12.3</v>
      </c>
      <c r="J171" s="8"/>
    </row>
    <row r="172" spans="2:10" s="24" customFormat="1" ht="20.100000000000001" customHeight="1" x14ac:dyDescent="0.3">
      <c r="B172" s="106"/>
      <c r="C172" s="46" t="s">
        <v>435</v>
      </c>
      <c r="D172" s="5" t="s">
        <v>430</v>
      </c>
      <c r="E172" s="103" t="s">
        <v>286</v>
      </c>
      <c r="F172" s="116">
        <v>945</v>
      </c>
      <c r="G172" s="116">
        <v>948</v>
      </c>
      <c r="H172" s="117">
        <v>927</v>
      </c>
      <c r="I172" s="117">
        <v>1024</v>
      </c>
      <c r="J172" s="8"/>
    </row>
    <row r="173" spans="2:10" s="24" customFormat="1" ht="20.100000000000001" customHeight="1" x14ac:dyDescent="0.3">
      <c r="B173" s="106" t="s">
        <v>432</v>
      </c>
      <c r="C173" s="47"/>
      <c r="D173" s="5" t="s">
        <v>431</v>
      </c>
      <c r="E173" s="103" t="s">
        <v>287</v>
      </c>
      <c r="F173" s="116">
        <v>1</v>
      </c>
      <c r="G173" s="116">
        <v>1</v>
      </c>
      <c r="H173" s="117">
        <v>1</v>
      </c>
      <c r="I173" s="117">
        <v>1</v>
      </c>
      <c r="J173" s="8"/>
    </row>
    <row r="174" spans="2:10" s="24" customFormat="1" ht="20.100000000000001" customHeight="1" x14ac:dyDescent="0.3">
      <c r="B174" s="106"/>
      <c r="C174" s="46" t="s">
        <v>437</v>
      </c>
      <c r="D174" s="5" t="s">
        <v>430</v>
      </c>
      <c r="E174" s="103" t="s">
        <v>286</v>
      </c>
      <c r="F174" s="116">
        <v>925</v>
      </c>
      <c r="G174" s="116">
        <v>934</v>
      </c>
      <c r="H174" s="117">
        <v>977</v>
      </c>
      <c r="I174" s="117">
        <v>1011</v>
      </c>
      <c r="J174" s="8"/>
    </row>
    <row r="175" spans="2:10" s="24" customFormat="1" ht="20.100000000000001" customHeight="1" x14ac:dyDescent="0.3">
      <c r="B175" s="106"/>
      <c r="C175" s="47"/>
      <c r="D175" s="5" t="s">
        <v>431</v>
      </c>
      <c r="E175" s="103" t="s">
        <v>287</v>
      </c>
      <c r="F175" s="116">
        <v>1</v>
      </c>
      <c r="G175" s="116">
        <v>1</v>
      </c>
      <c r="H175" s="117">
        <v>1</v>
      </c>
      <c r="I175" s="117">
        <v>1</v>
      </c>
      <c r="J175" s="8"/>
    </row>
    <row r="176" spans="2:10" s="24" customFormat="1" ht="20.100000000000001" customHeight="1" x14ac:dyDescent="0.3">
      <c r="B176" s="106"/>
      <c r="C176" s="46" t="s">
        <v>438</v>
      </c>
      <c r="D176" s="5" t="s">
        <v>430</v>
      </c>
      <c r="E176" s="103" t="s">
        <v>286</v>
      </c>
      <c r="F176" s="116">
        <v>929</v>
      </c>
      <c r="G176" s="116">
        <v>967</v>
      </c>
      <c r="H176" s="117">
        <v>968</v>
      </c>
      <c r="I176" s="117">
        <v>1017</v>
      </c>
      <c r="J176" s="8"/>
    </row>
    <row r="177" spans="2:10" s="24" customFormat="1" ht="20.100000000000001" customHeight="1" x14ac:dyDescent="0.3">
      <c r="B177" s="106"/>
      <c r="C177" s="47"/>
      <c r="D177" s="5" t="s">
        <v>431</v>
      </c>
      <c r="E177" s="103" t="s">
        <v>287</v>
      </c>
      <c r="F177" s="116">
        <v>1</v>
      </c>
      <c r="G177" s="116">
        <v>1</v>
      </c>
      <c r="H177" s="117">
        <v>1</v>
      </c>
      <c r="I177" s="117">
        <v>1</v>
      </c>
      <c r="J177" s="8"/>
    </row>
    <row r="178" spans="2:10" s="24" customFormat="1" ht="20.100000000000001" customHeight="1" x14ac:dyDescent="0.3">
      <c r="B178" s="106"/>
      <c r="C178" s="46" t="s">
        <v>439</v>
      </c>
      <c r="D178" s="5" t="s">
        <v>430</v>
      </c>
      <c r="E178" s="103" t="s">
        <v>286</v>
      </c>
      <c r="F178" s="116">
        <v>632</v>
      </c>
      <c r="G178" s="116">
        <v>768</v>
      </c>
      <c r="H178" s="117">
        <v>720</v>
      </c>
      <c r="I178" s="117">
        <v>986</v>
      </c>
      <c r="J178" s="8"/>
    </row>
    <row r="179" spans="2:10" s="24" customFormat="1" ht="20.100000000000001" customHeight="1" x14ac:dyDescent="0.3">
      <c r="B179" s="107"/>
      <c r="C179" s="47"/>
      <c r="D179" s="5" t="s">
        <v>431</v>
      </c>
      <c r="E179" s="103" t="s">
        <v>287</v>
      </c>
      <c r="F179" s="116">
        <v>1</v>
      </c>
      <c r="G179" s="116">
        <v>1</v>
      </c>
      <c r="H179" s="117">
        <v>1</v>
      </c>
      <c r="I179" s="117">
        <v>1</v>
      </c>
      <c r="J179" s="8"/>
    </row>
    <row r="180" spans="2:10" s="24" customFormat="1" ht="20.100000000000001" customHeight="1" x14ac:dyDescent="0.3">
      <c r="B180" s="186" t="s">
        <v>436</v>
      </c>
      <c r="C180" s="44" t="s">
        <v>441</v>
      </c>
      <c r="D180" s="5" t="s">
        <v>430</v>
      </c>
      <c r="E180" s="103" t="s">
        <v>286</v>
      </c>
      <c r="F180" s="116">
        <v>632</v>
      </c>
      <c r="G180" s="116">
        <v>768</v>
      </c>
      <c r="H180" s="117">
        <v>720</v>
      </c>
      <c r="I180" s="117">
        <v>648</v>
      </c>
      <c r="J180" s="8" t="s">
        <v>514</v>
      </c>
    </row>
    <row r="181" spans="2:10" s="24" customFormat="1" ht="20.100000000000001" customHeight="1" x14ac:dyDescent="0.3">
      <c r="B181" s="185" t="s">
        <v>440</v>
      </c>
      <c r="C181" s="45"/>
      <c r="D181" s="5" t="s">
        <v>431</v>
      </c>
      <c r="E181" s="103" t="s">
        <v>287</v>
      </c>
      <c r="F181" s="116">
        <v>8</v>
      </c>
      <c r="G181" s="116">
        <v>8</v>
      </c>
      <c r="H181" s="117">
        <v>8</v>
      </c>
      <c r="I181" s="117">
        <v>8</v>
      </c>
      <c r="J181" s="8"/>
    </row>
    <row r="182" spans="2:10" s="24" customFormat="1" ht="20.100000000000001" customHeight="1" x14ac:dyDescent="0.3">
      <c r="B182" s="106"/>
      <c r="C182" s="44" t="s">
        <v>442</v>
      </c>
      <c r="D182" s="5" t="s">
        <v>430</v>
      </c>
      <c r="E182" s="103" t="s">
        <v>286</v>
      </c>
      <c r="F182" s="116">
        <v>14304</v>
      </c>
      <c r="G182" s="116">
        <v>15288</v>
      </c>
      <c r="H182" s="117">
        <v>15744</v>
      </c>
      <c r="I182" s="117">
        <v>16872</v>
      </c>
      <c r="J182" s="8" t="s">
        <v>576</v>
      </c>
    </row>
    <row r="183" spans="2:10" s="24" customFormat="1" ht="20.100000000000001" customHeight="1" x14ac:dyDescent="0.3">
      <c r="B183" s="106"/>
      <c r="C183" s="45"/>
      <c r="D183" s="5" t="s">
        <v>431</v>
      </c>
      <c r="E183" s="103" t="s">
        <v>287</v>
      </c>
      <c r="F183" s="116">
        <v>17</v>
      </c>
      <c r="G183" s="116">
        <v>17</v>
      </c>
      <c r="H183" s="117">
        <v>17</v>
      </c>
      <c r="I183" s="117">
        <v>17</v>
      </c>
      <c r="J183" s="8"/>
    </row>
    <row r="184" spans="2:10" s="24" customFormat="1" ht="20.100000000000001" customHeight="1" x14ac:dyDescent="0.3">
      <c r="B184" s="106"/>
      <c r="C184" s="44" t="s">
        <v>443</v>
      </c>
      <c r="D184" s="5" t="s">
        <v>430</v>
      </c>
      <c r="E184" s="103" t="s">
        <v>286</v>
      </c>
      <c r="F184" s="116">
        <v>0</v>
      </c>
      <c r="G184" s="116">
        <v>1035</v>
      </c>
      <c r="H184" s="117">
        <v>2052</v>
      </c>
      <c r="I184" s="117">
        <v>3936</v>
      </c>
      <c r="J184" s="8" t="s">
        <v>553</v>
      </c>
    </row>
    <row r="185" spans="2:10" s="24" customFormat="1" ht="20.100000000000001" customHeight="1" x14ac:dyDescent="0.3">
      <c r="B185" s="106"/>
      <c r="C185" s="45"/>
      <c r="D185" s="5" t="s">
        <v>431</v>
      </c>
      <c r="E185" s="103" t="s">
        <v>287</v>
      </c>
      <c r="F185" s="116">
        <v>0</v>
      </c>
      <c r="G185" s="116">
        <v>3</v>
      </c>
      <c r="H185" s="117">
        <v>3</v>
      </c>
      <c r="I185" s="117">
        <v>3</v>
      </c>
      <c r="J185" s="8"/>
    </row>
    <row r="186" spans="2:10" s="24" customFormat="1" ht="20.100000000000001" customHeight="1" x14ac:dyDescent="0.3">
      <c r="B186" s="106"/>
      <c r="C186" s="44" t="s">
        <v>444</v>
      </c>
      <c r="D186" s="5" t="s">
        <v>430</v>
      </c>
      <c r="E186" s="103" t="s">
        <v>286</v>
      </c>
      <c r="F186" s="116">
        <v>720</v>
      </c>
      <c r="G186" s="116">
        <v>640</v>
      </c>
      <c r="H186" s="117">
        <v>528</v>
      </c>
      <c r="I186" s="117">
        <v>544</v>
      </c>
      <c r="J186" s="8" t="s">
        <v>578</v>
      </c>
    </row>
    <row r="187" spans="2:10" s="24" customFormat="1" ht="20.100000000000001" customHeight="1" x14ac:dyDescent="0.3">
      <c r="B187" s="106"/>
      <c r="C187" s="45"/>
      <c r="D187" s="5" t="s">
        <v>431</v>
      </c>
      <c r="E187" s="103" t="s">
        <v>287</v>
      </c>
      <c r="F187" s="116">
        <v>16</v>
      </c>
      <c r="G187" s="116">
        <v>16</v>
      </c>
      <c r="H187" s="117">
        <v>16</v>
      </c>
      <c r="I187" s="117">
        <v>16</v>
      </c>
      <c r="J187" s="8"/>
    </row>
    <row r="188" spans="2:10" s="24" customFormat="1" ht="20.100000000000001" customHeight="1" x14ac:dyDescent="0.3">
      <c r="B188" s="106"/>
      <c r="C188" s="44" t="s">
        <v>445</v>
      </c>
      <c r="D188" s="5" t="s">
        <v>430</v>
      </c>
      <c r="E188" s="103" t="s">
        <v>286</v>
      </c>
      <c r="F188" s="116">
        <v>192</v>
      </c>
      <c r="G188" s="116">
        <v>224</v>
      </c>
      <c r="H188" s="117">
        <v>240</v>
      </c>
      <c r="I188" s="117">
        <v>240</v>
      </c>
      <c r="J188" s="8" t="s">
        <v>577</v>
      </c>
    </row>
    <row r="189" spans="2:10" s="24" customFormat="1" ht="20.100000000000001" customHeight="1" x14ac:dyDescent="0.3">
      <c r="B189" s="106"/>
      <c r="C189" s="45"/>
      <c r="D189" s="5" t="s">
        <v>431</v>
      </c>
      <c r="E189" s="103" t="s">
        <v>287</v>
      </c>
      <c r="F189" s="116">
        <v>16</v>
      </c>
      <c r="G189" s="116">
        <v>16</v>
      </c>
      <c r="H189" s="117">
        <v>16</v>
      </c>
      <c r="I189" s="117">
        <v>16</v>
      </c>
      <c r="J189" s="8"/>
    </row>
    <row r="190" spans="2:10" s="24" customFormat="1" ht="20.100000000000001" customHeight="1" x14ac:dyDescent="0.3">
      <c r="B190" s="106"/>
      <c r="C190" s="44" t="s">
        <v>446</v>
      </c>
      <c r="D190" s="5" t="s">
        <v>430</v>
      </c>
      <c r="E190" s="103" t="s">
        <v>286</v>
      </c>
      <c r="F190" s="116">
        <v>250</v>
      </c>
      <c r="G190" s="116">
        <v>282</v>
      </c>
      <c r="H190" s="117">
        <v>518</v>
      </c>
      <c r="I190" s="117">
        <v>778</v>
      </c>
      <c r="J190" s="8" t="s">
        <v>515</v>
      </c>
    </row>
    <row r="191" spans="2:10" s="24" customFormat="1" ht="20.100000000000001" customHeight="1" x14ac:dyDescent="0.3">
      <c r="B191" s="106"/>
      <c r="C191" s="129"/>
      <c r="D191" s="5" t="s">
        <v>431</v>
      </c>
      <c r="E191" s="103" t="s">
        <v>287</v>
      </c>
      <c r="F191" s="116">
        <v>2</v>
      </c>
      <c r="G191" s="116">
        <v>2</v>
      </c>
      <c r="H191" s="117">
        <v>2</v>
      </c>
      <c r="I191" s="117">
        <v>2</v>
      </c>
      <c r="J191" s="8"/>
    </row>
    <row r="192" spans="2:10" s="24" customFormat="1" ht="20.100000000000001" customHeight="1" x14ac:dyDescent="0.3">
      <c r="B192" s="106"/>
      <c r="C192" s="44" t="s">
        <v>447</v>
      </c>
      <c r="D192" s="5" t="s">
        <v>430</v>
      </c>
      <c r="E192" s="103" t="s">
        <v>286</v>
      </c>
      <c r="F192" s="116">
        <v>0</v>
      </c>
      <c r="G192" s="116">
        <v>66</v>
      </c>
      <c r="H192" s="117">
        <v>65</v>
      </c>
      <c r="I192" s="117">
        <v>64</v>
      </c>
      <c r="J192" s="8"/>
    </row>
    <row r="193" spans="2:10" s="24" customFormat="1" ht="20.100000000000001" customHeight="1" x14ac:dyDescent="0.3">
      <c r="B193" s="107"/>
      <c r="C193" s="45"/>
      <c r="D193" s="5" t="s">
        <v>431</v>
      </c>
      <c r="E193" s="103" t="s">
        <v>287</v>
      </c>
      <c r="F193" s="116">
        <v>0</v>
      </c>
      <c r="G193" s="116">
        <v>2</v>
      </c>
      <c r="H193" s="117">
        <v>2</v>
      </c>
      <c r="I193" s="117">
        <v>2</v>
      </c>
      <c r="J193" s="8"/>
    </row>
    <row r="194" spans="2:10" s="24" customFormat="1" ht="20.100000000000001" customHeight="1" x14ac:dyDescent="0.3">
      <c r="B194" s="200" t="s">
        <v>448</v>
      </c>
      <c r="C194" s="200"/>
      <c r="D194" s="200"/>
      <c r="E194" s="200"/>
      <c r="F194" s="200"/>
      <c r="G194" s="200"/>
      <c r="H194" s="200"/>
      <c r="I194" s="200"/>
      <c r="J194" s="200"/>
    </row>
    <row r="195" spans="2:10" s="24" customFormat="1" ht="20.100000000000001" customHeight="1" x14ac:dyDescent="0.3">
      <c r="B195" s="186" t="s">
        <v>449</v>
      </c>
      <c r="C195" s="39" t="s">
        <v>451</v>
      </c>
      <c r="D195" s="43"/>
      <c r="E195" s="103" t="s">
        <v>0</v>
      </c>
      <c r="F195" s="116">
        <v>100</v>
      </c>
      <c r="G195" s="116">
        <v>100</v>
      </c>
      <c r="H195" s="116">
        <v>100</v>
      </c>
      <c r="I195" s="116">
        <v>100</v>
      </c>
      <c r="J195" s="8"/>
    </row>
    <row r="196" spans="2:10" s="24" customFormat="1" ht="20.100000000000001" customHeight="1" x14ac:dyDescent="0.3">
      <c r="B196" s="185" t="s">
        <v>450</v>
      </c>
      <c r="C196" s="39" t="s">
        <v>452</v>
      </c>
      <c r="D196" s="43"/>
      <c r="E196" s="103" t="s">
        <v>180</v>
      </c>
      <c r="F196" s="116">
        <v>4</v>
      </c>
      <c r="G196" s="116">
        <v>4</v>
      </c>
      <c r="H196" s="116">
        <v>4</v>
      </c>
      <c r="I196" s="116">
        <v>4</v>
      </c>
      <c r="J196" s="8"/>
    </row>
    <row r="197" spans="2:10" s="24" customFormat="1" ht="20.100000000000001" customHeight="1" x14ac:dyDescent="0.3">
      <c r="B197" s="107"/>
      <c r="C197" s="39" t="s">
        <v>453</v>
      </c>
      <c r="D197" s="43"/>
      <c r="E197" s="103" t="s">
        <v>0</v>
      </c>
      <c r="F197" s="116">
        <v>100</v>
      </c>
      <c r="G197" s="116">
        <v>100</v>
      </c>
      <c r="H197" s="116">
        <v>100</v>
      </c>
      <c r="I197" s="116">
        <v>100</v>
      </c>
      <c r="J197" s="8"/>
    </row>
    <row r="198" spans="2:10" s="24" customFormat="1" ht="20.100000000000001" customHeight="1" x14ac:dyDescent="0.3">
      <c r="B198" s="200" t="s">
        <v>462</v>
      </c>
      <c r="C198" s="200"/>
      <c r="D198" s="200"/>
      <c r="E198" s="200"/>
      <c r="F198" s="200"/>
      <c r="G198" s="200"/>
      <c r="H198" s="200"/>
      <c r="I198" s="200"/>
      <c r="J198" s="200"/>
    </row>
    <row r="199" spans="2:10" s="24" customFormat="1" ht="20.100000000000001" customHeight="1" x14ac:dyDescent="0.3">
      <c r="B199" s="105" t="s">
        <v>454</v>
      </c>
      <c r="C199" s="46" t="s">
        <v>456</v>
      </c>
      <c r="D199" s="5" t="s">
        <v>461</v>
      </c>
      <c r="E199" s="103" t="s">
        <v>286</v>
      </c>
      <c r="F199" s="116">
        <f t="shared" ref="F199:I200" si="5">F202+F205</f>
        <v>2306304</v>
      </c>
      <c r="G199" s="116">
        <f t="shared" si="5"/>
        <v>2354880</v>
      </c>
      <c r="H199" s="116">
        <f t="shared" si="5"/>
        <v>2428800</v>
      </c>
      <c r="I199" s="116">
        <f t="shared" si="5"/>
        <v>2485824</v>
      </c>
      <c r="J199" s="8"/>
    </row>
    <row r="200" spans="2:10" s="24" customFormat="1" ht="20.100000000000001" customHeight="1" x14ac:dyDescent="0.3">
      <c r="B200" s="120" t="s">
        <v>455</v>
      </c>
      <c r="C200" s="113"/>
      <c r="D200" s="5" t="s">
        <v>463</v>
      </c>
      <c r="E200" s="103" t="s">
        <v>180</v>
      </c>
      <c r="F200" s="116">
        <f t="shared" si="5"/>
        <v>0</v>
      </c>
      <c r="G200" s="116">
        <f t="shared" si="5"/>
        <v>1</v>
      </c>
      <c r="H200" s="116">
        <f t="shared" si="5"/>
        <v>1</v>
      </c>
      <c r="I200" s="116">
        <f t="shared" si="5"/>
        <v>2</v>
      </c>
      <c r="J200" s="8"/>
    </row>
    <row r="201" spans="2:10" s="24" customFormat="1" ht="30" customHeight="1" x14ac:dyDescent="0.3">
      <c r="B201" s="106"/>
      <c r="C201" s="47"/>
      <c r="D201" s="5" t="s">
        <v>465</v>
      </c>
      <c r="E201" s="187" t="s">
        <v>464</v>
      </c>
      <c r="F201" s="132">
        <f>F200/F199*1000000</f>
        <v>0</v>
      </c>
      <c r="G201" s="132">
        <f>G200/G199*1000000</f>
        <v>0.4246500883272184</v>
      </c>
      <c r="H201" s="132">
        <f>H200/H199*1000000</f>
        <v>0.41172595520421607</v>
      </c>
      <c r="I201" s="132">
        <f>I200/I199*1000000</f>
        <v>0.80456218943899493</v>
      </c>
      <c r="J201" s="8"/>
    </row>
    <row r="202" spans="2:10" s="24" customFormat="1" ht="20.100000000000001" customHeight="1" x14ac:dyDescent="0.3">
      <c r="B202" s="106"/>
      <c r="C202" s="46" t="s">
        <v>457</v>
      </c>
      <c r="D202" s="5" t="s">
        <v>461</v>
      </c>
      <c r="E202" s="103" t="s">
        <v>286</v>
      </c>
      <c r="F202" s="116">
        <f>F8*8*22*12</f>
        <v>1953600</v>
      </c>
      <c r="G202" s="116">
        <f>G8*8*22*12</f>
        <v>2048640</v>
      </c>
      <c r="H202" s="116">
        <f>H8*8*22*12</f>
        <v>2084544</v>
      </c>
      <c r="I202" s="116">
        <f>I8*8*22*12</f>
        <v>2135232</v>
      </c>
      <c r="J202" s="8"/>
    </row>
    <row r="203" spans="2:10" s="24" customFormat="1" ht="20.100000000000001" customHeight="1" x14ac:dyDescent="0.3">
      <c r="B203" s="106"/>
      <c r="C203" s="113"/>
      <c r="D203" s="5" t="s">
        <v>463</v>
      </c>
      <c r="E203" s="103" t="s">
        <v>180</v>
      </c>
      <c r="F203" s="116">
        <v>0</v>
      </c>
      <c r="G203" s="116">
        <v>1</v>
      </c>
      <c r="H203" s="117">
        <v>1</v>
      </c>
      <c r="I203" s="117">
        <v>1</v>
      </c>
      <c r="J203" s="8"/>
    </row>
    <row r="204" spans="2:10" s="24" customFormat="1" ht="30" customHeight="1" x14ac:dyDescent="0.3">
      <c r="B204" s="106"/>
      <c r="C204" s="47"/>
      <c r="D204" s="5" t="s">
        <v>465</v>
      </c>
      <c r="E204" s="187" t="s">
        <v>464</v>
      </c>
      <c r="F204" s="132">
        <f>F203/F202*1000000</f>
        <v>0</v>
      </c>
      <c r="G204" s="132">
        <f>G203/G202*1000000</f>
        <v>0.48812870977819434</v>
      </c>
      <c r="H204" s="132">
        <f>H203/H202*1000000</f>
        <v>0.47972122440207549</v>
      </c>
      <c r="I204" s="132">
        <f>I203/I202*1000000</f>
        <v>0.46833318346671465</v>
      </c>
      <c r="J204" s="8"/>
    </row>
    <row r="205" spans="2:10" s="24" customFormat="1" ht="20.100000000000001" customHeight="1" x14ac:dyDescent="0.3">
      <c r="B205" s="106"/>
      <c r="C205" s="46" t="s">
        <v>458</v>
      </c>
      <c r="D205" s="5" t="s">
        <v>461</v>
      </c>
      <c r="E205" s="103" t="s">
        <v>286</v>
      </c>
      <c r="F205" s="116">
        <f>F15*8*22*12</f>
        <v>352704</v>
      </c>
      <c r="G205" s="116">
        <f>G15*8*22*12</f>
        <v>306240</v>
      </c>
      <c r="H205" s="116">
        <f>H15*8*22*12</f>
        <v>344256</v>
      </c>
      <c r="I205" s="116">
        <f>I15*8*22*12</f>
        <v>350592</v>
      </c>
      <c r="J205" s="8" t="s">
        <v>556</v>
      </c>
    </row>
    <row r="206" spans="2:10" s="24" customFormat="1" ht="20.100000000000001" customHeight="1" x14ac:dyDescent="0.3">
      <c r="B206" s="106"/>
      <c r="C206" s="113"/>
      <c r="D206" s="5" t="s">
        <v>463</v>
      </c>
      <c r="E206" s="103" t="s">
        <v>180</v>
      </c>
      <c r="F206" s="116">
        <v>0</v>
      </c>
      <c r="G206" s="116">
        <v>0</v>
      </c>
      <c r="H206" s="117">
        <v>0</v>
      </c>
      <c r="I206" s="117">
        <v>1</v>
      </c>
      <c r="J206" s="8"/>
    </row>
    <row r="207" spans="2:10" s="24" customFormat="1" ht="30" customHeight="1" x14ac:dyDescent="0.3">
      <c r="B207" s="107"/>
      <c r="C207" s="47"/>
      <c r="D207" s="5" t="s">
        <v>465</v>
      </c>
      <c r="E207" s="187" t="s">
        <v>464</v>
      </c>
      <c r="F207" s="132">
        <f>F206/F205*1000000</f>
        <v>0</v>
      </c>
      <c r="G207" s="132">
        <f>G206/G205*1000000</f>
        <v>0</v>
      </c>
      <c r="H207" s="132">
        <f>H206/H205*1000000</f>
        <v>0</v>
      </c>
      <c r="I207" s="132">
        <f>I206/I205*1000000</f>
        <v>2.8523183643665573</v>
      </c>
      <c r="J207" s="8"/>
    </row>
    <row r="208" spans="2:10" s="24" customFormat="1" ht="30" customHeight="1" x14ac:dyDescent="0.3">
      <c r="B208" s="182" t="s">
        <v>459</v>
      </c>
      <c r="C208" s="5" t="s">
        <v>457</v>
      </c>
      <c r="D208" s="5" t="s">
        <v>460</v>
      </c>
      <c r="E208" s="103" t="s">
        <v>180</v>
      </c>
      <c r="F208" s="116">
        <v>0</v>
      </c>
      <c r="G208" s="116">
        <v>1</v>
      </c>
      <c r="H208" s="117">
        <v>1</v>
      </c>
      <c r="I208" s="117">
        <v>1</v>
      </c>
      <c r="J208" s="8"/>
    </row>
    <row r="209" spans="2:10" s="24" customFormat="1" ht="20.100000000000001" customHeight="1" x14ac:dyDescent="0.3">
      <c r="B209" s="105" t="s">
        <v>466</v>
      </c>
      <c r="C209" s="46" t="s">
        <v>468</v>
      </c>
      <c r="D209" s="5" t="s">
        <v>457</v>
      </c>
      <c r="E209" s="103" t="s">
        <v>288</v>
      </c>
      <c r="F209" s="116">
        <v>0</v>
      </c>
      <c r="G209" s="116">
        <v>0</v>
      </c>
      <c r="H209" s="117">
        <v>0</v>
      </c>
      <c r="I209" s="117">
        <v>0</v>
      </c>
      <c r="J209" s="8"/>
    </row>
    <row r="210" spans="2:10" s="24" customFormat="1" ht="20.100000000000001" customHeight="1" x14ac:dyDescent="0.3">
      <c r="B210" s="120" t="s">
        <v>467</v>
      </c>
      <c r="C210" s="134"/>
      <c r="D210" s="5" t="s">
        <v>321</v>
      </c>
      <c r="E210" s="103" t="s">
        <v>288</v>
      </c>
      <c r="F210" s="116">
        <v>0</v>
      </c>
      <c r="G210" s="116">
        <v>0</v>
      </c>
      <c r="H210" s="117">
        <v>0</v>
      </c>
      <c r="I210" s="117">
        <v>0</v>
      </c>
      <c r="J210" s="8" t="s">
        <v>508</v>
      </c>
    </row>
    <row r="211" spans="2:10" s="24" customFormat="1" ht="20.100000000000001" customHeight="1" x14ac:dyDescent="0.3">
      <c r="B211" s="106"/>
      <c r="C211" s="46" t="s">
        <v>469</v>
      </c>
      <c r="D211" s="5" t="s">
        <v>457</v>
      </c>
      <c r="E211" s="103" t="s">
        <v>288</v>
      </c>
      <c r="F211" s="116">
        <v>0</v>
      </c>
      <c r="G211" s="116">
        <v>43</v>
      </c>
      <c r="H211" s="117">
        <v>56</v>
      </c>
      <c r="I211" s="117">
        <v>2</v>
      </c>
      <c r="J211" s="8"/>
    </row>
    <row r="212" spans="2:10" s="24" customFormat="1" ht="20.100000000000001" customHeight="1" x14ac:dyDescent="0.3">
      <c r="B212" s="106"/>
      <c r="C212" s="134"/>
      <c r="D212" s="5" t="s">
        <v>321</v>
      </c>
      <c r="E212" s="103" t="s">
        <v>288</v>
      </c>
      <c r="F212" s="116">
        <v>0</v>
      </c>
      <c r="G212" s="116">
        <v>0</v>
      </c>
      <c r="H212" s="117">
        <v>0</v>
      </c>
      <c r="I212" s="117">
        <v>169</v>
      </c>
      <c r="J212" s="8"/>
    </row>
    <row r="213" spans="2:10" s="24" customFormat="1" ht="20.100000000000001" customHeight="1" x14ac:dyDescent="0.3">
      <c r="B213" s="106"/>
      <c r="C213" s="46" t="s">
        <v>470</v>
      </c>
      <c r="D213" s="5" t="s">
        <v>457</v>
      </c>
      <c r="E213" s="103" t="s">
        <v>288</v>
      </c>
      <c r="F213" s="116">
        <v>0</v>
      </c>
      <c r="G213" s="116">
        <v>0</v>
      </c>
      <c r="H213" s="117">
        <v>0</v>
      </c>
      <c r="I213" s="117">
        <v>0</v>
      </c>
      <c r="J213" s="8"/>
    </row>
    <row r="214" spans="2:10" s="24" customFormat="1" ht="20.100000000000001" customHeight="1" x14ac:dyDescent="0.3">
      <c r="B214" s="106"/>
      <c r="C214" s="134"/>
      <c r="D214" s="5" t="s">
        <v>321</v>
      </c>
      <c r="E214" s="103" t="s">
        <v>288</v>
      </c>
      <c r="F214" s="116">
        <v>0</v>
      </c>
      <c r="G214" s="116">
        <v>0</v>
      </c>
      <c r="H214" s="117">
        <v>0</v>
      </c>
      <c r="I214" s="117">
        <v>0</v>
      </c>
      <c r="J214" s="8"/>
    </row>
    <row r="215" spans="2:10" s="24" customFormat="1" ht="20.100000000000001" customHeight="1" x14ac:dyDescent="0.3">
      <c r="B215" s="106"/>
      <c r="C215" s="46" t="s">
        <v>471</v>
      </c>
      <c r="D215" s="5" t="s">
        <v>457</v>
      </c>
      <c r="E215" s="103" t="s">
        <v>288</v>
      </c>
      <c r="F215" s="116">
        <v>0</v>
      </c>
      <c r="G215" s="116">
        <v>0</v>
      </c>
      <c r="H215" s="117">
        <v>0</v>
      </c>
      <c r="I215" s="117">
        <v>0</v>
      </c>
      <c r="J215" s="8"/>
    </row>
    <row r="216" spans="2:10" s="24" customFormat="1" ht="20.100000000000001" customHeight="1" x14ac:dyDescent="0.3">
      <c r="B216" s="107"/>
      <c r="C216" s="134"/>
      <c r="D216" s="5" t="s">
        <v>321</v>
      </c>
      <c r="E216" s="103" t="s">
        <v>288</v>
      </c>
      <c r="F216" s="116">
        <v>0</v>
      </c>
      <c r="G216" s="116">
        <v>0</v>
      </c>
      <c r="H216" s="117">
        <v>0</v>
      </c>
      <c r="I216" s="117">
        <v>0</v>
      </c>
      <c r="J216" s="8"/>
    </row>
    <row r="217" spans="2:10" s="24" customFormat="1" ht="20.100000000000001" customHeight="1" x14ac:dyDescent="0.3">
      <c r="B217" s="200" t="s">
        <v>472</v>
      </c>
      <c r="C217" s="200"/>
      <c r="D217" s="200"/>
      <c r="E217" s="200"/>
      <c r="F217" s="200"/>
      <c r="G217" s="200"/>
      <c r="H217" s="200"/>
      <c r="I217" s="200"/>
      <c r="J217" s="200"/>
    </row>
    <row r="218" spans="2:10" s="24" customFormat="1" ht="20.100000000000001" customHeight="1" x14ac:dyDescent="0.3">
      <c r="B218" s="186" t="s">
        <v>473</v>
      </c>
      <c r="C218" s="36" t="s">
        <v>476</v>
      </c>
      <c r="D218" s="44"/>
      <c r="E218" s="103" t="s">
        <v>289</v>
      </c>
      <c r="F218" s="116">
        <v>64</v>
      </c>
      <c r="G218" s="116">
        <v>64</v>
      </c>
      <c r="H218" s="117">
        <v>64</v>
      </c>
      <c r="I218" s="117">
        <v>65</v>
      </c>
      <c r="J218" s="8"/>
    </row>
    <row r="219" spans="2:10" s="24" customFormat="1" ht="20.100000000000001" customHeight="1" x14ac:dyDescent="0.3">
      <c r="B219" s="106"/>
      <c r="C219" s="37"/>
      <c r="D219" s="5" t="s">
        <v>477</v>
      </c>
      <c r="E219" s="103" t="s">
        <v>289</v>
      </c>
      <c r="F219" s="116">
        <v>8</v>
      </c>
      <c r="G219" s="116">
        <v>12</v>
      </c>
      <c r="H219" s="117">
        <v>22</v>
      </c>
      <c r="I219" s="117">
        <v>49</v>
      </c>
      <c r="J219" s="8"/>
    </row>
    <row r="220" spans="2:10" s="190" customFormat="1" ht="30" customHeight="1" x14ac:dyDescent="0.3">
      <c r="B220" s="188"/>
      <c r="C220" s="189"/>
      <c r="D220" s="142" t="s">
        <v>478</v>
      </c>
      <c r="E220" s="103" t="s">
        <v>0</v>
      </c>
      <c r="F220" s="114">
        <f>F219/F218*100</f>
        <v>12.5</v>
      </c>
      <c r="G220" s="114">
        <f>G219/G218*100</f>
        <v>18.75</v>
      </c>
      <c r="H220" s="114">
        <f>H219/H218*100</f>
        <v>34.375</v>
      </c>
      <c r="I220" s="114">
        <f>I219/I218*100</f>
        <v>75.384615384615387</v>
      </c>
      <c r="J220" s="8"/>
    </row>
    <row r="221" spans="2:10" s="24" customFormat="1" ht="20.100000000000001" customHeight="1" x14ac:dyDescent="0.3">
      <c r="B221" s="186" t="s">
        <v>474</v>
      </c>
      <c r="C221" s="39" t="s">
        <v>481</v>
      </c>
      <c r="D221" s="43"/>
      <c r="E221" s="103" t="s">
        <v>289</v>
      </c>
      <c r="F221" s="116">
        <v>8</v>
      </c>
      <c r="G221" s="116">
        <v>12</v>
      </c>
      <c r="H221" s="117">
        <v>20</v>
      </c>
      <c r="I221" s="117">
        <v>38</v>
      </c>
      <c r="J221" s="8"/>
    </row>
    <row r="222" spans="2:10" s="24" customFormat="1" ht="20.100000000000001" customHeight="1" x14ac:dyDescent="0.3">
      <c r="B222" s="106"/>
      <c r="C222" s="39" t="s">
        <v>482</v>
      </c>
      <c r="D222" s="43"/>
      <c r="E222" s="103" t="s">
        <v>10</v>
      </c>
      <c r="F222" s="117">
        <f>F221/F219*100</f>
        <v>100</v>
      </c>
      <c r="G222" s="117">
        <f>G221/G219*100</f>
        <v>100</v>
      </c>
      <c r="H222" s="115">
        <f>H221/H219*100</f>
        <v>90.909090909090907</v>
      </c>
      <c r="I222" s="115">
        <f>I221/I219*100</f>
        <v>77.551020408163268</v>
      </c>
      <c r="J222" s="8"/>
    </row>
    <row r="223" spans="2:10" s="24" customFormat="1" ht="20.100000000000001" customHeight="1" x14ac:dyDescent="0.3">
      <c r="B223" s="106"/>
      <c r="C223" s="46" t="s">
        <v>483</v>
      </c>
      <c r="D223" s="5" t="s">
        <v>479</v>
      </c>
      <c r="E223" s="103" t="s">
        <v>289</v>
      </c>
      <c r="F223" s="23" t="s">
        <v>1</v>
      </c>
      <c r="G223" s="23" t="s">
        <v>1</v>
      </c>
      <c r="H223" s="117">
        <v>0</v>
      </c>
      <c r="I223" s="117">
        <v>0</v>
      </c>
      <c r="J223" s="8"/>
    </row>
    <row r="224" spans="2:10" s="24" customFormat="1" ht="20.100000000000001" customHeight="1" x14ac:dyDescent="0.3">
      <c r="B224" s="106"/>
      <c r="C224" s="134" t="s">
        <v>484</v>
      </c>
      <c r="D224" s="5" t="s">
        <v>480</v>
      </c>
      <c r="E224" s="103" t="s">
        <v>10</v>
      </c>
      <c r="F224" s="23" t="s">
        <v>1</v>
      </c>
      <c r="G224" s="23" t="s">
        <v>1</v>
      </c>
      <c r="H224" s="117">
        <v>0</v>
      </c>
      <c r="I224" s="117">
        <v>0</v>
      </c>
      <c r="J224" s="8"/>
    </row>
    <row r="225" spans="2:10" s="24" customFormat="1" ht="20.100000000000001" customHeight="1" x14ac:dyDescent="0.3">
      <c r="B225" s="106"/>
      <c r="C225" s="39" t="s">
        <v>487</v>
      </c>
      <c r="D225" s="43"/>
      <c r="E225" s="103" t="s">
        <v>10</v>
      </c>
      <c r="F225" s="23" t="s">
        <v>1</v>
      </c>
      <c r="G225" s="23" t="s">
        <v>1</v>
      </c>
      <c r="H225" s="117">
        <v>0</v>
      </c>
      <c r="I225" s="117">
        <v>0</v>
      </c>
      <c r="J225" s="8"/>
    </row>
    <row r="226" spans="2:10" s="24" customFormat="1" ht="20.100000000000001" customHeight="1" x14ac:dyDescent="0.3">
      <c r="B226" s="107"/>
      <c r="C226" s="39" t="s">
        <v>488</v>
      </c>
      <c r="D226" s="43"/>
      <c r="E226" s="103" t="s">
        <v>289</v>
      </c>
      <c r="F226" s="23" t="s">
        <v>1</v>
      </c>
      <c r="G226" s="23" t="s">
        <v>1</v>
      </c>
      <c r="H226" s="117">
        <v>0</v>
      </c>
      <c r="I226" s="117">
        <v>0</v>
      </c>
      <c r="J226" s="8"/>
    </row>
    <row r="227" spans="2:10" s="24" customFormat="1" ht="30" customHeight="1" x14ac:dyDescent="0.3">
      <c r="B227" s="186" t="s">
        <v>475</v>
      </c>
      <c r="C227" s="46" t="s">
        <v>489</v>
      </c>
      <c r="D227" s="142" t="s">
        <v>490</v>
      </c>
      <c r="E227" s="103" t="s">
        <v>289</v>
      </c>
      <c r="F227" s="23" t="s">
        <v>1</v>
      </c>
      <c r="G227" s="23" t="s">
        <v>1</v>
      </c>
      <c r="H227" s="117">
        <v>0</v>
      </c>
      <c r="I227" s="117">
        <v>0</v>
      </c>
      <c r="J227" s="8"/>
    </row>
    <row r="228" spans="2:10" s="24" customFormat="1" ht="30" customHeight="1" x14ac:dyDescent="0.3">
      <c r="B228" s="106"/>
      <c r="C228" s="113"/>
      <c r="D228" s="142" t="s">
        <v>491</v>
      </c>
      <c r="E228" s="103" t="s">
        <v>10</v>
      </c>
      <c r="F228" s="23" t="s">
        <v>1</v>
      </c>
      <c r="G228" s="23" t="s">
        <v>1</v>
      </c>
      <c r="H228" s="117">
        <v>0</v>
      </c>
      <c r="I228" s="117">
        <v>0</v>
      </c>
      <c r="J228" s="8"/>
    </row>
    <row r="229" spans="2:10" s="24" customFormat="1" ht="20.100000000000001" customHeight="1" x14ac:dyDescent="0.3">
      <c r="B229" s="107"/>
      <c r="C229" s="5" t="s">
        <v>485</v>
      </c>
      <c r="D229" s="8" t="s">
        <v>486</v>
      </c>
      <c r="E229" s="103" t="s">
        <v>289</v>
      </c>
      <c r="F229" s="23" t="s">
        <v>1</v>
      </c>
      <c r="G229" s="23" t="s">
        <v>1</v>
      </c>
      <c r="H229" s="23" t="s">
        <v>1</v>
      </c>
      <c r="I229" s="117">
        <v>12</v>
      </c>
      <c r="J229" s="8"/>
    </row>
    <row r="230" spans="2:10" s="24" customFormat="1" ht="20.100000000000001" customHeight="1" x14ac:dyDescent="0.3">
      <c r="B230" s="200" t="s">
        <v>415</v>
      </c>
      <c r="C230" s="200"/>
      <c r="D230" s="200"/>
      <c r="E230" s="200"/>
      <c r="F230" s="200"/>
      <c r="G230" s="200"/>
      <c r="H230" s="200"/>
      <c r="I230" s="200"/>
      <c r="J230" s="200"/>
    </row>
    <row r="231" spans="2:10" s="24" customFormat="1" ht="30" customHeight="1" x14ac:dyDescent="0.3">
      <c r="B231" s="182" t="s">
        <v>417</v>
      </c>
      <c r="C231" s="39" t="s">
        <v>416</v>
      </c>
      <c r="D231" s="43"/>
      <c r="E231" s="6" t="s">
        <v>52</v>
      </c>
      <c r="F231" s="114">
        <v>283.97578999999996</v>
      </c>
      <c r="G231" s="114">
        <v>325</v>
      </c>
      <c r="H231" s="115">
        <v>794.27199999999993</v>
      </c>
      <c r="I231" s="115">
        <v>1098.0709999999999</v>
      </c>
      <c r="J231" s="8"/>
    </row>
    <row r="232" spans="2:10" s="24" customFormat="1" ht="20.100000000000001" customHeight="1" x14ac:dyDescent="0.3">
      <c r="B232" s="200" t="s">
        <v>352</v>
      </c>
      <c r="C232" s="200"/>
      <c r="D232" s="200"/>
      <c r="E232" s="200"/>
      <c r="F232" s="200"/>
      <c r="G232" s="200"/>
      <c r="H232" s="200"/>
      <c r="I232" s="200"/>
      <c r="J232" s="200"/>
    </row>
    <row r="233" spans="2:10" s="24" customFormat="1" ht="20.100000000000001" customHeight="1" x14ac:dyDescent="0.3">
      <c r="B233" s="27" t="s">
        <v>295</v>
      </c>
      <c r="C233" s="39" t="s">
        <v>355</v>
      </c>
      <c r="D233" s="43"/>
      <c r="E233" s="6" t="s">
        <v>292</v>
      </c>
      <c r="F233" s="23" t="s">
        <v>1</v>
      </c>
      <c r="G233" s="114">
        <f>SUM(G234:G249)</f>
        <v>652.95152289654663</v>
      </c>
      <c r="H233" s="114">
        <f>SUM(H234:H249)</f>
        <v>772.70919018904738</v>
      </c>
      <c r="I233" s="176">
        <f>SUM(I234:I249)</f>
        <v>1333.018159</v>
      </c>
      <c r="J233" s="193" t="s">
        <v>574</v>
      </c>
    </row>
    <row r="234" spans="2:10" s="24" customFormat="1" ht="20.100000000000001" customHeight="1" x14ac:dyDescent="0.3">
      <c r="B234" s="106"/>
      <c r="C234" s="113" t="s">
        <v>296</v>
      </c>
      <c r="D234" s="47" t="s">
        <v>299</v>
      </c>
      <c r="E234" s="6" t="s">
        <v>292</v>
      </c>
      <c r="F234" s="23" t="s">
        <v>1</v>
      </c>
      <c r="G234" s="114">
        <v>281.91184700000002</v>
      </c>
      <c r="H234" s="115">
        <v>260.93338799999998</v>
      </c>
      <c r="I234" s="175">
        <v>565.201595</v>
      </c>
      <c r="J234" s="193" t="s">
        <v>574</v>
      </c>
    </row>
    <row r="235" spans="2:10" s="24" customFormat="1" ht="20.100000000000001" customHeight="1" x14ac:dyDescent="0.3">
      <c r="B235" s="106"/>
      <c r="C235" s="113"/>
      <c r="D235" s="5" t="s">
        <v>300</v>
      </c>
      <c r="E235" s="6" t="s">
        <v>292</v>
      </c>
      <c r="F235" s="23" t="s">
        <v>1</v>
      </c>
      <c r="G235" s="114">
        <v>147.669341656608</v>
      </c>
      <c r="H235" s="115">
        <v>201.617313734276</v>
      </c>
      <c r="I235" s="175">
        <v>335.35929599999997</v>
      </c>
      <c r="J235" s="148"/>
    </row>
    <row r="236" spans="2:10" s="24" customFormat="1" ht="20.100000000000001" customHeight="1" x14ac:dyDescent="0.3">
      <c r="B236" s="106"/>
      <c r="C236" s="113"/>
      <c r="D236" s="5" t="s">
        <v>301</v>
      </c>
      <c r="E236" s="6" t="s">
        <v>292</v>
      </c>
      <c r="F236" s="23" t="s">
        <v>1</v>
      </c>
      <c r="G236" s="114">
        <v>65.641054759009506</v>
      </c>
      <c r="H236" s="115">
        <v>120.242643164586</v>
      </c>
      <c r="I236" s="175">
        <v>207.28438700000001</v>
      </c>
      <c r="J236" s="148"/>
    </row>
    <row r="237" spans="2:10" s="24" customFormat="1" ht="20.100000000000001" customHeight="1" x14ac:dyDescent="0.3">
      <c r="B237" s="106"/>
      <c r="C237" s="113"/>
      <c r="D237" s="177" t="s">
        <v>302</v>
      </c>
      <c r="E237" s="6" t="s">
        <v>292</v>
      </c>
      <c r="F237" s="23" t="s">
        <v>1</v>
      </c>
      <c r="G237" s="114">
        <v>70.638814988062904</v>
      </c>
      <c r="H237" s="115">
        <v>84.695076937041406</v>
      </c>
      <c r="I237" s="175">
        <v>130.703676</v>
      </c>
      <c r="J237" s="148"/>
    </row>
    <row r="238" spans="2:10" s="24" customFormat="1" ht="20.100000000000001" customHeight="1" x14ac:dyDescent="0.3">
      <c r="B238" s="106"/>
      <c r="C238" s="113"/>
      <c r="D238" s="177" t="s">
        <v>303</v>
      </c>
      <c r="E238" s="6" t="s">
        <v>292</v>
      </c>
      <c r="F238" s="23" t="s">
        <v>1</v>
      </c>
      <c r="G238" s="114">
        <v>26.0885909748893</v>
      </c>
      <c r="H238" s="115">
        <v>34.472670289569699</v>
      </c>
      <c r="I238" s="175">
        <v>27.878858999999999</v>
      </c>
      <c r="J238" s="148"/>
    </row>
    <row r="239" spans="2:10" s="24" customFormat="1" ht="20.100000000000001" customHeight="1" x14ac:dyDescent="0.3">
      <c r="B239" s="106"/>
      <c r="C239" s="47"/>
      <c r="D239" s="177" t="s">
        <v>304</v>
      </c>
      <c r="E239" s="6" t="s">
        <v>292</v>
      </c>
      <c r="F239" s="23" t="s">
        <v>1</v>
      </c>
      <c r="G239" s="114">
        <v>30.7096464825594</v>
      </c>
      <c r="H239" s="115">
        <v>35.5346000136119</v>
      </c>
      <c r="I239" s="175">
        <v>38.491337999999999</v>
      </c>
      <c r="J239" s="148"/>
    </row>
    <row r="240" spans="2:10" s="24" customFormat="1" ht="20.100000000000001" customHeight="1" x14ac:dyDescent="0.3">
      <c r="B240" s="106"/>
      <c r="C240" s="46" t="s">
        <v>297</v>
      </c>
      <c r="D240" s="135" t="s">
        <v>305</v>
      </c>
      <c r="E240" s="6" t="s">
        <v>292</v>
      </c>
      <c r="F240" s="23" t="s">
        <v>1</v>
      </c>
      <c r="G240" s="23" t="s">
        <v>1</v>
      </c>
      <c r="H240" s="115">
        <v>-0.124000050234066</v>
      </c>
      <c r="I240" s="175">
        <v>0.203677</v>
      </c>
      <c r="J240" s="148"/>
    </row>
    <row r="241" spans="2:10" s="24" customFormat="1" ht="20.100000000000001" customHeight="1" x14ac:dyDescent="0.3">
      <c r="B241" s="106"/>
      <c r="C241" s="113"/>
      <c r="D241" s="5" t="s">
        <v>306</v>
      </c>
      <c r="E241" s="6" t="s">
        <v>292</v>
      </c>
      <c r="F241" s="23" t="s">
        <v>1</v>
      </c>
      <c r="G241" s="114">
        <v>26.024569870383001</v>
      </c>
      <c r="H241" s="115">
        <v>27.470612875419</v>
      </c>
      <c r="I241" s="175">
        <v>25.453073</v>
      </c>
      <c r="J241" s="148"/>
    </row>
    <row r="242" spans="2:10" s="24" customFormat="1" ht="20.100000000000001" customHeight="1" x14ac:dyDescent="0.3">
      <c r="B242" s="106"/>
      <c r="C242" s="113"/>
      <c r="D242" s="5" t="s">
        <v>307</v>
      </c>
      <c r="E242" s="6" t="s">
        <v>292</v>
      </c>
      <c r="F242" s="23" t="s">
        <v>1</v>
      </c>
      <c r="G242" s="114">
        <v>3.5039242960000001</v>
      </c>
      <c r="H242" s="115">
        <v>4.9620430000000004</v>
      </c>
      <c r="I242" s="175">
        <v>5.3762930000000004</v>
      </c>
      <c r="J242" s="148"/>
    </row>
    <row r="243" spans="2:10" s="24" customFormat="1" ht="20.100000000000001" customHeight="1" x14ac:dyDescent="0.3">
      <c r="B243" s="106"/>
      <c r="C243" s="113"/>
      <c r="D243" s="5" t="s">
        <v>308</v>
      </c>
      <c r="E243" s="6" t="s">
        <v>292</v>
      </c>
      <c r="F243" s="23" t="s">
        <v>1</v>
      </c>
      <c r="G243" s="114">
        <v>0.86972856870000004</v>
      </c>
      <c r="H243" s="115">
        <v>2.3831779917315701</v>
      </c>
      <c r="I243" s="175">
        <v>2.4868619999999999</v>
      </c>
      <c r="J243" s="148"/>
    </row>
    <row r="244" spans="2:10" s="24" customFormat="1" ht="20.100000000000001" customHeight="1" x14ac:dyDescent="0.3">
      <c r="B244" s="106"/>
      <c r="C244" s="113"/>
      <c r="D244" s="5" t="s">
        <v>309</v>
      </c>
      <c r="E244" s="6" t="s">
        <v>292</v>
      </c>
      <c r="F244" s="23" t="s">
        <v>1</v>
      </c>
      <c r="G244" s="42" t="s">
        <v>1</v>
      </c>
      <c r="H244" s="115">
        <v>4.47619047619048E-3</v>
      </c>
      <c r="I244" s="175">
        <v>9.4979999999999995E-2</v>
      </c>
      <c r="J244" s="148"/>
    </row>
    <row r="245" spans="2:10" s="24" customFormat="1" ht="20.100000000000001" customHeight="1" x14ac:dyDescent="0.3">
      <c r="B245" s="106"/>
      <c r="C245" s="47"/>
      <c r="D245" s="5" t="s">
        <v>313</v>
      </c>
      <c r="E245" s="6" t="s">
        <v>292</v>
      </c>
      <c r="F245" s="23" t="s">
        <v>1</v>
      </c>
      <c r="G245" s="114">
        <v>0.52975000000000005</v>
      </c>
      <c r="H245" s="115">
        <v>1.2946633599999999</v>
      </c>
      <c r="I245" s="175">
        <v>1.9094089999999999</v>
      </c>
      <c r="J245" s="148"/>
    </row>
    <row r="246" spans="2:10" s="24" customFormat="1" ht="20.100000000000001" customHeight="1" x14ac:dyDescent="0.3">
      <c r="B246" s="106"/>
      <c r="C246" s="46" t="s">
        <v>298</v>
      </c>
      <c r="D246" s="135" t="s">
        <v>310</v>
      </c>
      <c r="E246" s="6" t="s">
        <v>292</v>
      </c>
      <c r="F246" s="23" t="s">
        <v>1</v>
      </c>
      <c r="G246" s="114">
        <v>-0.61686127560000004</v>
      </c>
      <c r="H246" s="115">
        <v>-0.75205739784813996</v>
      </c>
      <c r="I246" s="175">
        <v>-7.3944010000000002</v>
      </c>
      <c r="J246" s="148" t="s">
        <v>557</v>
      </c>
    </row>
    <row r="247" spans="2:10" s="24" customFormat="1" ht="20.100000000000001" customHeight="1" x14ac:dyDescent="0.3">
      <c r="B247" s="106"/>
      <c r="C247" s="113"/>
      <c r="D247" s="5" t="s">
        <v>311</v>
      </c>
      <c r="E247" s="6" t="s">
        <v>292</v>
      </c>
      <c r="F247" s="23" t="s">
        <v>1</v>
      </c>
      <c r="G247" s="116">
        <v>-5.1526000000000002E-3</v>
      </c>
      <c r="H247" s="117">
        <v>-6.4407500000000003E-3</v>
      </c>
      <c r="I247" s="149">
        <v>-5.9379999999999997E-3</v>
      </c>
      <c r="J247" s="148"/>
    </row>
    <row r="248" spans="2:10" s="24" customFormat="1" ht="20.100000000000001" customHeight="1" x14ac:dyDescent="0.3">
      <c r="B248" s="106"/>
      <c r="C248" s="113"/>
      <c r="D248" s="5" t="s">
        <v>312</v>
      </c>
      <c r="E248" s="6" t="s">
        <v>292</v>
      </c>
      <c r="F248" s="23" t="s">
        <v>1</v>
      </c>
      <c r="G248" s="116">
        <v>-1.19556145518861E-4</v>
      </c>
      <c r="H248" s="117">
        <v>-3.60979422278689E-4</v>
      </c>
      <c r="I248" s="149">
        <v>-8.7799999999999998E-4</v>
      </c>
      <c r="J248" s="148"/>
    </row>
    <row r="249" spans="2:10" s="24" customFormat="1" ht="20.100000000000001" customHeight="1" x14ac:dyDescent="0.3">
      <c r="B249" s="107"/>
      <c r="C249" s="47"/>
      <c r="D249" s="5" t="s">
        <v>117</v>
      </c>
      <c r="E249" s="6" t="s">
        <v>292</v>
      </c>
      <c r="F249" s="23" t="s">
        <v>1</v>
      </c>
      <c r="G249" s="116">
        <v>-1.3612267920000001E-2</v>
      </c>
      <c r="H249" s="117">
        <v>-1.86161901599999E-2</v>
      </c>
      <c r="I249" s="149">
        <v>-2.4069E-2</v>
      </c>
      <c r="J249" s="148"/>
    </row>
    <row r="250" spans="2:10" s="24" customFormat="1" ht="20.100000000000001" customHeight="1" x14ac:dyDescent="0.3">
      <c r="B250" s="200" t="s">
        <v>353</v>
      </c>
      <c r="C250" s="200"/>
      <c r="D250" s="200"/>
      <c r="E250" s="200"/>
      <c r="F250" s="200"/>
      <c r="G250" s="200"/>
      <c r="H250" s="200"/>
      <c r="I250" s="200"/>
      <c r="J250" s="200"/>
    </row>
    <row r="251" spans="2:10" s="24" customFormat="1" ht="42" customHeight="1" x14ac:dyDescent="0.3">
      <c r="B251" s="27" t="s">
        <v>295</v>
      </c>
      <c r="C251" s="39" t="s">
        <v>354</v>
      </c>
      <c r="D251" s="43"/>
      <c r="E251" s="6" t="s">
        <v>351</v>
      </c>
      <c r="F251" s="23" t="s">
        <v>1</v>
      </c>
      <c r="G251" s="176">
        <f>SUM(G252:G267)</f>
        <v>505.3178576155791</v>
      </c>
      <c r="H251" s="176">
        <f>SUM(H252:H267)</f>
        <v>591.9283521568301</v>
      </c>
      <c r="I251" s="176">
        <f>SUM(I252:I267)</f>
        <v>977.30037024003298</v>
      </c>
      <c r="J251" s="179" t="s">
        <v>575</v>
      </c>
    </row>
    <row r="252" spans="2:10" s="24" customFormat="1" ht="20.100000000000001" customHeight="1" x14ac:dyDescent="0.3">
      <c r="B252" s="106"/>
      <c r="C252" s="113" t="s">
        <v>296</v>
      </c>
      <c r="D252" s="47" t="s">
        <v>299</v>
      </c>
      <c r="E252" s="6" t="s">
        <v>351</v>
      </c>
      <c r="F252" s="23" t="s">
        <v>1</v>
      </c>
      <c r="G252" s="114">
        <v>218.17100591258045</v>
      </c>
      <c r="H252" s="115">
        <v>199.88615683961362</v>
      </c>
      <c r="I252" s="175">
        <v>414.3767467264916</v>
      </c>
      <c r="J252" s="148"/>
    </row>
    <row r="253" spans="2:10" s="24" customFormat="1" ht="20.100000000000001" customHeight="1" x14ac:dyDescent="0.3">
      <c r="B253" s="106"/>
      <c r="C253" s="113"/>
      <c r="D253" s="5" t="s">
        <v>300</v>
      </c>
      <c r="E253" s="6" t="s">
        <v>351</v>
      </c>
      <c r="F253" s="23" t="s">
        <v>1</v>
      </c>
      <c r="G253" s="114">
        <v>114.28100363469538</v>
      </c>
      <c r="H253" s="115">
        <v>154.44750211372352</v>
      </c>
      <c r="I253" s="175">
        <v>245.86819161571282</v>
      </c>
      <c r="J253" s="148"/>
    </row>
    <row r="254" spans="2:10" s="24" customFormat="1" ht="20.100000000000001" customHeight="1" x14ac:dyDescent="0.3">
      <c r="B254" s="106"/>
      <c r="C254" s="113"/>
      <c r="D254" s="5" t="s">
        <v>301</v>
      </c>
      <c r="E254" s="6" t="s">
        <v>351</v>
      </c>
      <c r="F254" s="23" t="s">
        <v>1</v>
      </c>
      <c r="G254" s="114">
        <v>50.799478980164601</v>
      </c>
      <c r="H254" s="115">
        <v>92.111017354384003</v>
      </c>
      <c r="I254" s="175">
        <v>151.97025396266807</v>
      </c>
      <c r="J254" s="148"/>
    </row>
    <row r="255" spans="2:10" s="24" customFormat="1" ht="20.100000000000001" customHeight="1" x14ac:dyDescent="0.3">
      <c r="B255" s="106"/>
      <c r="C255" s="113"/>
      <c r="D255" s="177" t="s">
        <v>302</v>
      </c>
      <c r="E255" s="6" t="s">
        <v>351</v>
      </c>
      <c r="F255" s="23" t="s">
        <v>1</v>
      </c>
      <c r="G255" s="114">
        <v>54.667235472435991</v>
      </c>
      <c r="H255" s="115">
        <v>64.880058324236344</v>
      </c>
      <c r="I255" s="175">
        <v>95.825214445959617</v>
      </c>
      <c r="J255" s="148"/>
    </row>
    <row r="256" spans="2:10" s="24" customFormat="1" ht="20.100000000000001" customHeight="1" x14ac:dyDescent="0.3">
      <c r="B256" s="106"/>
      <c r="C256" s="113"/>
      <c r="D256" s="177" t="s">
        <v>303</v>
      </c>
      <c r="E256" s="6" t="s">
        <v>351</v>
      </c>
      <c r="F256" s="23" t="s">
        <v>1</v>
      </c>
      <c r="G256" s="114">
        <v>20.189907577149345</v>
      </c>
      <c r="H256" s="115">
        <v>26.407542679747888</v>
      </c>
      <c r="I256" s="175">
        <v>20.439345884837021</v>
      </c>
      <c r="J256" s="148"/>
    </row>
    <row r="257" spans="2:10" s="24" customFormat="1" ht="20.100000000000001" customHeight="1" x14ac:dyDescent="0.3">
      <c r="B257" s="106"/>
      <c r="C257" s="47"/>
      <c r="D257" s="177" t="s">
        <v>304</v>
      </c>
      <c r="E257" s="6" t="s">
        <v>351</v>
      </c>
      <c r="F257" s="23" t="s">
        <v>1</v>
      </c>
      <c r="G257" s="114">
        <v>23.766133050519596</v>
      </c>
      <c r="H257" s="115">
        <v>27.221026354640998</v>
      </c>
      <c r="I257" s="175">
        <v>28.219869792812212</v>
      </c>
      <c r="J257" s="148"/>
    </row>
    <row r="258" spans="2:10" s="24" customFormat="1" ht="20.100000000000001" customHeight="1" x14ac:dyDescent="0.3">
      <c r="B258" s="106"/>
      <c r="C258" s="46" t="s">
        <v>297</v>
      </c>
      <c r="D258" s="135" t="s">
        <v>305</v>
      </c>
      <c r="E258" s="6" t="s">
        <v>351</v>
      </c>
      <c r="F258" s="23" t="s">
        <v>1</v>
      </c>
      <c r="G258" s="23" t="s">
        <v>1</v>
      </c>
      <c r="H258" s="115">
        <v>-9.4989352183655701E-2</v>
      </c>
      <c r="I258" s="175">
        <v>0.1493255033065001</v>
      </c>
      <c r="J258" s="148"/>
    </row>
    <row r="259" spans="2:10" s="24" customFormat="1" ht="20.100000000000001" customHeight="1" x14ac:dyDescent="0.3">
      <c r="B259" s="106"/>
      <c r="C259" s="113"/>
      <c r="D259" s="5" t="s">
        <v>306</v>
      </c>
      <c r="E259" s="6" t="s">
        <v>351</v>
      </c>
      <c r="F259" s="23" t="s">
        <v>1</v>
      </c>
      <c r="G259" s="114">
        <v>20.140361774380111</v>
      </c>
      <c r="H259" s="115">
        <v>21.043666645283089</v>
      </c>
      <c r="I259" s="175">
        <v>18.660884323817065</v>
      </c>
      <c r="J259" s="148"/>
    </row>
    <row r="260" spans="2:10" s="24" customFormat="1" ht="20.100000000000001" customHeight="1" x14ac:dyDescent="0.3">
      <c r="B260" s="106"/>
      <c r="C260" s="113"/>
      <c r="D260" s="5" t="s">
        <v>307</v>
      </c>
      <c r="E260" s="6" t="s">
        <v>351</v>
      </c>
      <c r="F260" s="23" t="s">
        <v>1</v>
      </c>
      <c r="G260" s="114">
        <v>2.7116798972263498</v>
      </c>
      <c r="H260" s="115">
        <v>3.8011375736358688</v>
      </c>
      <c r="I260" s="175">
        <v>3.9416215780290029</v>
      </c>
      <c r="J260" s="148"/>
    </row>
    <row r="261" spans="2:10" s="24" customFormat="1" ht="20.100000000000001" customHeight="1" x14ac:dyDescent="0.3">
      <c r="B261" s="106"/>
      <c r="C261" s="113"/>
      <c r="D261" s="5" t="s">
        <v>308</v>
      </c>
      <c r="E261" s="6" t="s">
        <v>351</v>
      </c>
      <c r="F261" s="23" t="s">
        <v>1</v>
      </c>
      <c r="G261" s="114">
        <v>0.6730811731519315</v>
      </c>
      <c r="H261" s="115">
        <v>1.8256164666515269</v>
      </c>
      <c r="I261" s="175">
        <v>1.8232393436853913</v>
      </c>
      <c r="J261" s="148"/>
    </row>
    <row r="262" spans="2:10" s="24" customFormat="1" ht="20.100000000000001" customHeight="1" x14ac:dyDescent="0.3">
      <c r="B262" s="106"/>
      <c r="C262" s="113"/>
      <c r="D262" s="5" t="s">
        <v>309</v>
      </c>
      <c r="E262" s="6" t="s">
        <v>351</v>
      </c>
      <c r="F262" s="23" t="s">
        <v>1</v>
      </c>
      <c r="G262" s="42" t="s">
        <v>1</v>
      </c>
      <c r="H262" s="115">
        <v>3.4289537204330277E-3</v>
      </c>
      <c r="I262" s="175">
        <v>6.9634452118066237E-2</v>
      </c>
      <c r="J262" s="148"/>
    </row>
    <row r="263" spans="2:10" s="24" customFormat="1" ht="20.100000000000001" customHeight="1" x14ac:dyDescent="0.3">
      <c r="B263" s="106"/>
      <c r="C263" s="47"/>
      <c r="D263" s="5" t="s">
        <v>313</v>
      </c>
      <c r="E263" s="6" t="s">
        <v>351</v>
      </c>
      <c r="F263" s="23" t="s">
        <v>1</v>
      </c>
      <c r="G263" s="114">
        <v>0.40997244923229326</v>
      </c>
      <c r="H263" s="115">
        <v>0.99176761324028462</v>
      </c>
      <c r="I263" s="175">
        <v>1.3998804967814777</v>
      </c>
      <c r="J263" s="148"/>
    </row>
    <row r="264" spans="2:10" s="24" customFormat="1" ht="20.100000000000001" customHeight="1" x14ac:dyDescent="0.3">
      <c r="B264" s="106"/>
      <c r="C264" s="46" t="s">
        <v>298</v>
      </c>
      <c r="D264" s="135" t="s">
        <v>310</v>
      </c>
      <c r="E264" s="6" t="s">
        <v>351</v>
      </c>
      <c r="F264" s="23" t="s">
        <v>1</v>
      </c>
      <c r="G264" s="114">
        <v>-0.47738768852154539</v>
      </c>
      <c r="H264" s="115">
        <v>-0.57610819424406123</v>
      </c>
      <c r="I264" s="175">
        <v>-5.4211945922960751</v>
      </c>
      <c r="J264" s="148"/>
    </row>
    <row r="265" spans="2:10" s="24" customFormat="1" ht="20.100000000000001" customHeight="1" x14ac:dyDescent="0.3">
      <c r="B265" s="106"/>
      <c r="C265" s="113"/>
      <c r="D265" s="5" t="s">
        <v>311</v>
      </c>
      <c r="E265" s="6" t="s">
        <v>351</v>
      </c>
      <c r="F265" s="23" t="s">
        <v>1</v>
      </c>
      <c r="G265" s="116">
        <v>-3.9875866765725606E-3</v>
      </c>
      <c r="H265" s="117">
        <v>-4.9338905018346726E-3</v>
      </c>
      <c r="I265" s="149">
        <v>-4.3534362673939495E-3</v>
      </c>
      <c r="J265" s="148"/>
    </row>
    <row r="266" spans="2:10" s="24" customFormat="1" ht="20.100000000000001" customHeight="1" x14ac:dyDescent="0.3">
      <c r="B266" s="106"/>
      <c r="C266" s="113"/>
      <c r="D266" s="5" t="s">
        <v>312</v>
      </c>
      <c r="E266" s="6" t="s">
        <v>351</v>
      </c>
      <c r="F266" s="23" t="s">
        <v>1</v>
      </c>
      <c r="G266" s="116">
        <v>-9.2524258233392918E-5</v>
      </c>
      <c r="H266" s="117">
        <v>-2.7652570631348693E-4</v>
      </c>
      <c r="I266" s="149">
        <v>-6.4370445314447424E-4</v>
      </c>
      <c r="J266" s="148"/>
    </row>
    <row r="267" spans="2:10" s="24" customFormat="1" ht="20.100000000000001" customHeight="1" x14ac:dyDescent="0.3">
      <c r="B267" s="107"/>
      <c r="C267" s="47"/>
      <c r="D267" s="5" t="s">
        <v>117</v>
      </c>
      <c r="E267" s="6" t="s">
        <v>351</v>
      </c>
      <c r="F267" s="23" t="s">
        <v>1</v>
      </c>
      <c r="G267" s="116">
        <v>-1.0534506500742943E-2</v>
      </c>
      <c r="H267" s="117">
        <v>-1.4260799411679013E-2</v>
      </c>
      <c r="I267" s="149">
        <v>-1.764615316940131E-2</v>
      </c>
      <c r="J267" s="148"/>
    </row>
    <row r="268" spans="2:10" s="24" customFormat="1" ht="20.100000000000001" customHeight="1" x14ac:dyDescent="0.3">
      <c r="B268" s="200" t="s">
        <v>421</v>
      </c>
      <c r="C268" s="200"/>
      <c r="D268" s="200"/>
      <c r="E268" s="200"/>
      <c r="F268" s="200"/>
      <c r="G268" s="200"/>
      <c r="H268" s="200"/>
      <c r="I268" s="200"/>
      <c r="J268" s="200"/>
    </row>
    <row r="269" spans="2:10" s="24" customFormat="1" ht="20.100000000000001" customHeight="1" x14ac:dyDescent="0.3">
      <c r="B269" s="105" t="s">
        <v>422</v>
      </c>
      <c r="C269" s="39" t="s">
        <v>502</v>
      </c>
      <c r="D269" s="43"/>
      <c r="E269" s="103" t="s">
        <v>10</v>
      </c>
      <c r="F269" s="23" t="s">
        <v>1</v>
      </c>
      <c r="G269" s="116">
        <v>100</v>
      </c>
      <c r="H269" s="117">
        <v>100</v>
      </c>
      <c r="I269" s="117">
        <v>100</v>
      </c>
      <c r="J269" s="8"/>
    </row>
    <row r="270" spans="2:10" s="24" customFormat="1" ht="30" customHeight="1" x14ac:dyDescent="0.3">
      <c r="B270" s="120" t="s">
        <v>423</v>
      </c>
      <c r="C270" s="209" t="s">
        <v>503</v>
      </c>
      <c r="D270" s="211"/>
      <c r="E270" s="103" t="s">
        <v>10</v>
      </c>
      <c r="F270" s="23" t="s">
        <v>1</v>
      </c>
      <c r="G270" s="116">
        <v>100</v>
      </c>
      <c r="H270" s="117">
        <v>100</v>
      </c>
      <c r="I270" s="117">
        <v>100</v>
      </c>
      <c r="J270" s="8"/>
    </row>
    <row r="271" spans="2:10" s="24" customFormat="1" ht="30" customHeight="1" x14ac:dyDescent="0.3">
      <c r="B271" s="106"/>
      <c r="C271" s="209" t="s">
        <v>506</v>
      </c>
      <c r="D271" s="211"/>
      <c r="E271" s="103" t="s">
        <v>180</v>
      </c>
      <c r="F271" s="23" t="s">
        <v>1</v>
      </c>
      <c r="G271" s="116">
        <v>0</v>
      </c>
      <c r="H271" s="117">
        <v>1</v>
      </c>
      <c r="I271" s="117">
        <v>1</v>
      </c>
      <c r="J271" s="8"/>
    </row>
    <row r="272" spans="2:10" s="24" customFormat="1" ht="30" customHeight="1" x14ac:dyDescent="0.3">
      <c r="B272" s="106"/>
      <c r="C272" s="209" t="s">
        <v>504</v>
      </c>
      <c r="D272" s="211"/>
      <c r="E272" s="103" t="s">
        <v>180</v>
      </c>
      <c r="F272" s="23" t="s">
        <v>1</v>
      </c>
      <c r="G272" s="116">
        <v>0</v>
      </c>
      <c r="H272" s="117">
        <v>0</v>
      </c>
      <c r="I272" s="117">
        <v>0</v>
      </c>
      <c r="J272" s="8"/>
    </row>
    <row r="273" spans="2:10" s="24" customFormat="1" ht="30" customHeight="1" x14ac:dyDescent="0.3">
      <c r="B273" s="106"/>
      <c r="C273" s="209" t="s">
        <v>505</v>
      </c>
      <c r="D273" s="211"/>
      <c r="E273" s="103" t="s">
        <v>180</v>
      </c>
      <c r="F273" s="23" t="s">
        <v>1</v>
      </c>
      <c r="G273" s="116">
        <v>0</v>
      </c>
      <c r="H273" s="117">
        <v>0</v>
      </c>
      <c r="I273" s="117">
        <v>0</v>
      </c>
      <c r="J273" s="8"/>
    </row>
    <row r="274" spans="2:10" s="24" customFormat="1" ht="20.100000000000001" customHeight="1" x14ac:dyDescent="0.3">
      <c r="B274" s="106"/>
      <c r="C274" s="137" t="s">
        <v>492</v>
      </c>
      <c r="D274" s="43"/>
      <c r="E274" s="103" t="s">
        <v>213</v>
      </c>
      <c r="F274" s="23" t="s">
        <v>1</v>
      </c>
      <c r="G274" s="116">
        <v>0</v>
      </c>
      <c r="H274" s="117">
        <v>0</v>
      </c>
      <c r="I274" s="117">
        <v>0</v>
      </c>
      <c r="J274" s="8"/>
    </row>
    <row r="275" spans="2:10" s="24" customFormat="1" ht="20.100000000000001" customHeight="1" x14ac:dyDescent="0.3">
      <c r="B275" s="106"/>
      <c r="C275" s="212" t="s">
        <v>493</v>
      </c>
      <c r="D275" s="213"/>
      <c r="E275" s="103" t="s">
        <v>180</v>
      </c>
      <c r="F275" s="23" t="s">
        <v>1</v>
      </c>
      <c r="G275" s="116">
        <v>0</v>
      </c>
      <c r="H275" s="117">
        <v>0</v>
      </c>
      <c r="I275" s="117">
        <v>0</v>
      </c>
      <c r="J275" s="8"/>
    </row>
    <row r="276" spans="2:10" s="24" customFormat="1" ht="20.100000000000001" customHeight="1" x14ac:dyDescent="0.3">
      <c r="B276" s="106"/>
      <c r="C276" s="39" t="s">
        <v>494</v>
      </c>
      <c r="D276" s="43"/>
      <c r="E276" s="103" t="s">
        <v>181</v>
      </c>
      <c r="F276" s="23" t="s">
        <v>1</v>
      </c>
      <c r="G276" s="116">
        <v>0</v>
      </c>
      <c r="H276" s="117">
        <v>0</v>
      </c>
      <c r="I276" s="117">
        <v>0</v>
      </c>
      <c r="J276" s="8"/>
    </row>
    <row r="277" spans="2:10" s="24" customFormat="1" ht="20.100000000000001" customHeight="1" x14ac:dyDescent="0.3">
      <c r="B277" s="106"/>
      <c r="C277" s="39" t="s">
        <v>495</v>
      </c>
      <c r="D277" s="43"/>
      <c r="E277" s="103" t="s">
        <v>181</v>
      </c>
      <c r="F277" s="23" t="s">
        <v>1</v>
      </c>
      <c r="G277" s="116">
        <v>0</v>
      </c>
      <c r="H277" s="117">
        <v>0</v>
      </c>
      <c r="I277" s="117">
        <v>0</v>
      </c>
      <c r="J277" s="8"/>
    </row>
    <row r="278" spans="2:10" s="24" customFormat="1" ht="20.100000000000001" customHeight="1" x14ac:dyDescent="0.2">
      <c r="B278" s="106"/>
      <c r="C278" s="192" t="s">
        <v>497</v>
      </c>
      <c r="D278" s="5" t="s">
        <v>500</v>
      </c>
      <c r="E278" s="103" t="s">
        <v>180</v>
      </c>
      <c r="F278" s="23" t="s">
        <v>1</v>
      </c>
      <c r="G278" s="116">
        <v>0</v>
      </c>
      <c r="H278" s="117">
        <v>0</v>
      </c>
      <c r="I278" s="117">
        <v>0</v>
      </c>
      <c r="J278" s="8"/>
    </row>
    <row r="279" spans="2:10" s="24" customFormat="1" ht="20.100000000000001" customHeight="1" x14ac:dyDescent="0.3">
      <c r="B279" s="106"/>
      <c r="C279" s="191" t="s">
        <v>498</v>
      </c>
      <c r="D279" s="5" t="s">
        <v>501</v>
      </c>
      <c r="E279" s="103" t="s">
        <v>180</v>
      </c>
      <c r="F279" s="23" t="s">
        <v>1</v>
      </c>
      <c r="G279" s="116">
        <v>0</v>
      </c>
      <c r="H279" s="117">
        <v>0</v>
      </c>
      <c r="I279" s="117">
        <v>0</v>
      </c>
      <c r="J279" s="8"/>
    </row>
    <row r="280" spans="2:10" s="24" customFormat="1" ht="20.100000000000001" customHeight="1" x14ac:dyDescent="0.3">
      <c r="B280" s="106"/>
      <c r="C280" s="134" t="s">
        <v>499</v>
      </c>
      <c r="D280" s="5" t="s">
        <v>191</v>
      </c>
      <c r="E280" s="103" t="s">
        <v>180</v>
      </c>
      <c r="F280" s="23" t="s">
        <v>1</v>
      </c>
      <c r="G280" s="116">
        <v>0</v>
      </c>
      <c r="H280" s="117">
        <v>0</v>
      </c>
      <c r="I280" s="117">
        <v>0</v>
      </c>
      <c r="J280" s="8"/>
    </row>
    <row r="281" spans="2:10" s="24" customFormat="1" ht="30" customHeight="1" x14ac:dyDescent="0.3">
      <c r="B281" s="107"/>
      <c r="C281" s="209" t="s">
        <v>496</v>
      </c>
      <c r="D281" s="210"/>
      <c r="E281" s="103" t="s">
        <v>180</v>
      </c>
      <c r="F281" s="23" t="s">
        <v>1</v>
      </c>
      <c r="G281" s="116">
        <v>0</v>
      </c>
      <c r="H281" s="117">
        <v>0</v>
      </c>
      <c r="I281" s="117">
        <v>0</v>
      </c>
      <c r="J281" s="8"/>
    </row>
    <row r="282" spans="2:10" s="24" customFormat="1" ht="20.100000000000001" customHeight="1" x14ac:dyDescent="0.3">
      <c r="B282" s="200" t="s">
        <v>418</v>
      </c>
      <c r="C282" s="200"/>
      <c r="D282" s="200"/>
      <c r="E282" s="200"/>
      <c r="F282" s="200"/>
      <c r="G282" s="200"/>
      <c r="H282" s="200"/>
      <c r="I282" s="200"/>
      <c r="J282" s="200"/>
    </row>
    <row r="283" spans="2:10" s="24" customFormat="1" ht="30" customHeight="1" x14ac:dyDescent="0.3">
      <c r="B283" s="182" t="s">
        <v>419</v>
      </c>
      <c r="C283" s="183" t="s">
        <v>420</v>
      </c>
      <c r="D283" s="43"/>
      <c r="E283" s="103" t="s">
        <v>180</v>
      </c>
      <c r="F283" s="116">
        <v>0</v>
      </c>
      <c r="G283" s="116">
        <v>0</v>
      </c>
      <c r="H283" s="117">
        <v>0</v>
      </c>
      <c r="I283" s="117">
        <v>0</v>
      </c>
      <c r="J283" s="8"/>
    </row>
  </sheetData>
  <mergeCells count="29">
    <mergeCell ref="B282:J282"/>
    <mergeCell ref="B194:J194"/>
    <mergeCell ref="B198:J198"/>
    <mergeCell ref="B217:J217"/>
    <mergeCell ref="B230:J230"/>
    <mergeCell ref="B232:J232"/>
    <mergeCell ref="B268:J268"/>
    <mergeCell ref="B250:J250"/>
    <mergeCell ref="C281:D281"/>
    <mergeCell ref="C270:D270"/>
    <mergeCell ref="C273:D273"/>
    <mergeCell ref="C272:D272"/>
    <mergeCell ref="C271:D271"/>
    <mergeCell ref="C275:D275"/>
    <mergeCell ref="B165:J165"/>
    <mergeCell ref="B2:D3"/>
    <mergeCell ref="E3:J4"/>
    <mergeCell ref="B5:D5"/>
    <mergeCell ref="E5:E6"/>
    <mergeCell ref="F5:F6"/>
    <mergeCell ref="G5:G6"/>
    <mergeCell ref="H5:H6"/>
    <mergeCell ref="I5:I6"/>
    <mergeCell ref="J5:J6"/>
    <mergeCell ref="B7:J7"/>
    <mergeCell ref="B75:J75"/>
    <mergeCell ref="B101:J101"/>
    <mergeCell ref="B120:J120"/>
    <mergeCell ref="B159:J159"/>
  </mergeCells>
  <phoneticPr fontId="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0FE20-4ECC-43F7-BBB4-DB845A3B508D}">
  <sheetPr>
    <tabColor theme="4" tint="0.79998168889431442"/>
  </sheetPr>
  <dimension ref="B2:J87"/>
  <sheetViews>
    <sheetView showGridLines="0" zoomScaleNormal="100" workbookViewId="0">
      <pane ySplit="6" topLeftCell="A47" activePane="bottomLeft" state="frozen"/>
      <selection pane="bottomLeft" activeCell="B47" sqref="B47:J47"/>
    </sheetView>
  </sheetViews>
  <sheetFormatPr defaultColWidth="9" defaultRowHeight="13.5" x14ac:dyDescent="0.3"/>
  <cols>
    <col min="1" max="1" width="3.625" style="1" customWidth="1"/>
    <col min="2" max="2" width="15.625" style="1" customWidth="1"/>
    <col min="3" max="4" width="36.625" style="1" customWidth="1"/>
    <col min="5" max="5" width="12.625" style="2" customWidth="1"/>
    <col min="6" max="9" width="11.625" style="1" customWidth="1"/>
    <col min="10" max="10" width="60.125" style="3" customWidth="1"/>
    <col min="11" max="16384" width="9" style="1"/>
  </cols>
  <sheetData>
    <row r="2" spans="2:10" ht="13.5" customHeight="1" x14ac:dyDescent="0.3">
      <c r="B2" s="201" t="s">
        <v>175</v>
      </c>
      <c r="C2" s="201"/>
      <c r="D2" s="201"/>
    </row>
    <row r="3" spans="2:10" ht="13.5" customHeight="1" x14ac:dyDescent="0.3">
      <c r="B3" s="201"/>
      <c r="C3" s="201"/>
      <c r="D3" s="201"/>
      <c r="E3" s="202"/>
      <c r="F3" s="202"/>
      <c r="G3" s="202"/>
      <c r="H3" s="202"/>
      <c r="I3" s="202"/>
      <c r="J3" s="202"/>
    </row>
    <row r="4" spans="2:10" x14ac:dyDescent="0.3">
      <c r="E4" s="203"/>
      <c r="F4" s="203"/>
      <c r="G4" s="203"/>
      <c r="H4" s="203"/>
      <c r="I4" s="203"/>
      <c r="J4" s="203"/>
    </row>
    <row r="5" spans="2:10" ht="20.100000000000001" customHeight="1" x14ac:dyDescent="0.3">
      <c r="B5" s="204" t="s">
        <v>145</v>
      </c>
      <c r="C5" s="205"/>
      <c r="D5" s="206"/>
      <c r="E5" s="207" t="s">
        <v>146</v>
      </c>
      <c r="F5" s="208">
        <v>2021</v>
      </c>
      <c r="G5" s="208">
        <v>2022</v>
      </c>
      <c r="H5" s="208">
        <v>2023</v>
      </c>
      <c r="I5" s="208">
        <v>2024</v>
      </c>
      <c r="J5" s="208" t="s">
        <v>179</v>
      </c>
    </row>
    <row r="6" spans="2:10" ht="20.100000000000001" customHeight="1" x14ac:dyDescent="0.3">
      <c r="B6" s="155" t="s">
        <v>177</v>
      </c>
      <c r="C6" s="155" t="s">
        <v>178</v>
      </c>
      <c r="D6" s="155" t="s">
        <v>176</v>
      </c>
      <c r="E6" s="207"/>
      <c r="F6" s="208"/>
      <c r="G6" s="208"/>
      <c r="H6" s="208"/>
      <c r="I6" s="208"/>
      <c r="J6" s="208"/>
    </row>
    <row r="7" spans="2:10" ht="20.100000000000001" customHeight="1" x14ac:dyDescent="0.3">
      <c r="B7" s="194" t="s">
        <v>182</v>
      </c>
      <c r="C7" s="195"/>
      <c r="D7" s="195"/>
      <c r="E7" s="195"/>
      <c r="F7" s="195"/>
      <c r="G7" s="195"/>
      <c r="H7" s="195"/>
      <c r="I7" s="195"/>
      <c r="J7" s="196"/>
    </row>
    <row r="8" spans="2:10" s="24" customFormat="1" ht="20.100000000000001" customHeight="1" x14ac:dyDescent="0.3">
      <c r="B8" s="105" t="s">
        <v>183</v>
      </c>
      <c r="C8" s="36" t="s">
        <v>362</v>
      </c>
      <c r="D8" s="44"/>
      <c r="E8" s="103" t="s">
        <v>180</v>
      </c>
      <c r="F8" s="136">
        <v>10</v>
      </c>
      <c r="G8" s="136">
        <v>13</v>
      </c>
      <c r="H8" s="136">
        <v>15</v>
      </c>
      <c r="I8" s="136">
        <f>SUM(I9:I15)</f>
        <v>3</v>
      </c>
      <c r="J8" s="102"/>
    </row>
    <row r="9" spans="2:10" s="24" customFormat="1" ht="20.100000000000001" customHeight="1" x14ac:dyDescent="0.3">
      <c r="B9" s="120" t="s">
        <v>184</v>
      </c>
      <c r="C9" s="37"/>
      <c r="D9" s="5" t="s">
        <v>185</v>
      </c>
      <c r="E9" s="103" t="s">
        <v>180</v>
      </c>
      <c r="F9" s="109" t="s">
        <v>1</v>
      </c>
      <c r="G9" s="109" t="s">
        <v>1</v>
      </c>
      <c r="H9" s="109" t="s">
        <v>1</v>
      </c>
      <c r="I9" s="22">
        <v>1</v>
      </c>
      <c r="J9" s="8"/>
    </row>
    <row r="10" spans="2:10" s="24" customFormat="1" ht="20.100000000000001" customHeight="1" x14ac:dyDescent="0.3">
      <c r="B10" s="106"/>
      <c r="C10" s="37"/>
      <c r="D10" s="5" t="s">
        <v>186</v>
      </c>
      <c r="E10" s="103" t="s">
        <v>180</v>
      </c>
      <c r="F10" s="109" t="s">
        <v>1</v>
      </c>
      <c r="G10" s="109" t="s">
        <v>1</v>
      </c>
      <c r="H10" s="109" t="s">
        <v>1</v>
      </c>
      <c r="I10" s="22">
        <v>0</v>
      </c>
      <c r="J10" s="8"/>
    </row>
    <row r="11" spans="2:10" s="24" customFormat="1" ht="20.100000000000001" customHeight="1" x14ac:dyDescent="0.3">
      <c r="B11" s="106"/>
      <c r="C11" s="37"/>
      <c r="D11" s="5" t="s">
        <v>187</v>
      </c>
      <c r="E11" s="103" t="s">
        <v>180</v>
      </c>
      <c r="F11" s="109" t="s">
        <v>1</v>
      </c>
      <c r="G11" s="109" t="s">
        <v>1</v>
      </c>
      <c r="H11" s="109" t="s">
        <v>1</v>
      </c>
      <c r="I11" s="22">
        <v>0</v>
      </c>
      <c r="J11" s="8"/>
    </row>
    <row r="12" spans="2:10" s="24" customFormat="1" ht="20.100000000000001" customHeight="1" x14ac:dyDescent="0.3">
      <c r="B12" s="106"/>
      <c r="C12" s="37"/>
      <c r="D12" s="5" t="s">
        <v>188</v>
      </c>
      <c r="E12" s="103" t="s">
        <v>180</v>
      </c>
      <c r="F12" s="109" t="s">
        <v>1</v>
      </c>
      <c r="G12" s="109" t="s">
        <v>1</v>
      </c>
      <c r="H12" s="109" t="s">
        <v>1</v>
      </c>
      <c r="I12" s="22">
        <v>0</v>
      </c>
      <c r="J12" s="8"/>
    </row>
    <row r="13" spans="2:10" s="24" customFormat="1" ht="20.100000000000001" customHeight="1" x14ac:dyDescent="0.3">
      <c r="B13" s="106"/>
      <c r="C13" s="37"/>
      <c r="D13" s="5" t="s">
        <v>189</v>
      </c>
      <c r="E13" s="103" t="s">
        <v>180</v>
      </c>
      <c r="F13" s="109" t="s">
        <v>1</v>
      </c>
      <c r="G13" s="109" t="s">
        <v>1</v>
      </c>
      <c r="H13" s="109" t="s">
        <v>1</v>
      </c>
      <c r="I13" s="22">
        <v>0</v>
      </c>
      <c r="J13" s="8"/>
    </row>
    <row r="14" spans="2:10" s="24" customFormat="1" ht="20.100000000000001" customHeight="1" x14ac:dyDescent="0.3">
      <c r="B14" s="106"/>
      <c r="C14" s="37"/>
      <c r="D14" s="5" t="s">
        <v>190</v>
      </c>
      <c r="E14" s="103" t="s">
        <v>180</v>
      </c>
      <c r="F14" s="109" t="s">
        <v>1</v>
      </c>
      <c r="G14" s="109" t="s">
        <v>1</v>
      </c>
      <c r="H14" s="109" t="s">
        <v>1</v>
      </c>
      <c r="I14" s="22">
        <v>0</v>
      </c>
      <c r="J14" s="8"/>
    </row>
    <row r="15" spans="2:10" s="24" customFormat="1" ht="20.100000000000001" customHeight="1" x14ac:dyDescent="0.3">
      <c r="B15" s="107"/>
      <c r="C15" s="38"/>
      <c r="D15" s="5" t="s">
        <v>191</v>
      </c>
      <c r="E15" s="103" t="s">
        <v>180</v>
      </c>
      <c r="F15" s="109" t="s">
        <v>1</v>
      </c>
      <c r="G15" s="109" t="s">
        <v>1</v>
      </c>
      <c r="H15" s="109" t="s">
        <v>1</v>
      </c>
      <c r="I15" s="22">
        <v>2</v>
      </c>
      <c r="J15" s="8"/>
    </row>
    <row r="16" spans="2:10" ht="20.100000000000001" customHeight="1" x14ac:dyDescent="0.3">
      <c r="B16" s="200" t="s">
        <v>192</v>
      </c>
      <c r="C16" s="200"/>
      <c r="D16" s="200"/>
      <c r="E16" s="200"/>
      <c r="F16" s="200"/>
      <c r="G16" s="200"/>
      <c r="H16" s="200"/>
      <c r="I16" s="200"/>
      <c r="J16" s="200"/>
    </row>
    <row r="17" spans="2:10" s="24" customFormat="1" ht="20.100000000000001" customHeight="1" x14ac:dyDescent="0.3">
      <c r="B17" s="105" t="s">
        <v>193</v>
      </c>
      <c r="C17" s="36" t="s">
        <v>200</v>
      </c>
      <c r="D17" s="5" t="s">
        <v>198</v>
      </c>
      <c r="E17" s="103" t="s">
        <v>180</v>
      </c>
      <c r="F17" s="116">
        <v>0</v>
      </c>
      <c r="G17" s="116">
        <v>0</v>
      </c>
      <c r="H17" s="116">
        <v>0</v>
      </c>
      <c r="I17" s="116">
        <v>0</v>
      </c>
      <c r="J17" s="8"/>
    </row>
    <row r="18" spans="2:10" s="24" customFormat="1" ht="20.100000000000001" customHeight="1" x14ac:dyDescent="0.3">
      <c r="B18" s="120" t="s">
        <v>194</v>
      </c>
      <c r="C18" s="37"/>
      <c r="D18" s="5" t="s">
        <v>201</v>
      </c>
      <c r="E18" s="103" t="s">
        <v>180</v>
      </c>
      <c r="F18" s="22">
        <v>0</v>
      </c>
      <c r="G18" s="22">
        <v>0</v>
      </c>
      <c r="H18" s="22">
        <v>0</v>
      </c>
      <c r="I18" s="22">
        <v>0</v>
      </c>
      <c r="J18" s="8"/>
    </row>
    <row r="19" spans="2:10" s="24" customFormat="1" ht="20.100000000000001" customHeight="1" x14ac:dyDescent="0.3">
      <c r="B19" s="106"/>
      <c r="C19" s="37"/>
      <c r="D19" s="5" t="s">
        <v>202</v>
      </c>
      <c r="E19" s="103" t="s">
        <v>180</v>
      </c>
      <c r="F19" s="22">
        <v>0</v>
      </c>
      <c r="G19" s="22">
        <v>0</v>
      </c>
      <c r="H19" s="22">
        <v>0</v>
      </c>
      <c r="I19" s="22">
        <v>0</v>
      </c>
      <c r="J19" s="8"/>
    </row>
    <row r="20" spans="2:10" s="24" customFormat="1" ht="20.100000000000001" customHeight="1" x14ac:dyDescent="0.3">
      <c r="B20" s="106"/>
      <c r="C20" s="37"/>
      <c r="D20" s="47" t="s">
        <v>203</v>
      </c>
      <c r="E20" s="103" t="s">
        <v>180</v>
      </c>
      <c r="F20" s="22">
        <v>0</v>
      </c>
      <c r="G20" s="22">
        <v>0</v>
      </c>
      <c r="H20" s="22">
        <v>0</v>
      </c>
      <c r="I20" s="22">
        <v>0</v>
      </c>
      <c r="J20" s="8"/>
    </row>
    <row r="21" spans="2:10" s="24" customFormat="1" ht="20.100000000000001" customHeight="1" x14ac:dyDescent="0.3">
      <c r="B21" s="106"/>
      <c r="C21" s="38"/>
      <c r="D21" s="47" t="s">
        <v>204</v>
      </c>
      <c r="E21" s="103" t="s">
        <v>52</v>
      </c>
      <c r="F21" s="22">
        <v>0</v>
      </c>
      <c r="G21" s="22">
        <v>0</v>
      </c>
      <c r="H21" s="22">
        <v>0</v>
      </c>
      <c r="I21" s="22">
        <v>0</v>
      </c>
      <c r="J21" s="8"/>
    </row>
    <row r="22" spans="2:10" s="24" customFormat="1" ht="20.100000000000001" customHeight="1" x14ac:dyDescent="0.3">
      <c r="B22" s="106"/>
      <c r="C22" s="36" t="s">
        <v>195</v>
      </c>
      <c r="D22" s="5" t="s">
        <v>198</v>
      </c>
      <c r="E22" s="103" t="s">
        <v>180</v>
      </c>
      <c r="F22" s="116">
        <v>0</v>
      </c>
      <c r="G22" s="116">
        <v>0</v>
      </c>
      <c r="H22" s="116">
        <v>0</v>
      </c>
      <c r="I22" s="116">
        <v>0</v>
      </c>
      <c r="J22" s="8"/>
    </row>
    <row r="23" spans="2:10" s="24" customFormat="1" ht="20.100000000000001" customHeight="1" x14ac:dyDescent="0.3">
      <c r="B23" s="106"/>
      <c r="C23" s="37"/>
      <c r="D23" s="39" t="s">
        <v>199</v>
      </c>
      <c r="E23" s="103" t="s">
        <v>52</v>
      </c>
      <c r="F23" s="22">
        <v>0</v>
      </c>
      <c r="G23" s="22">
        <v>0</v>
      </c>
      <c r="H23" s="22">
        <v>0</v>
      </c>
      <c r="I23" s="22">
        <v>0</v>
      </c>
      <c r="J23" s="8"/>
    </row>
    <row r="24" spans="2:10" s="24" customFormat="1" ht="30" customHeight="1" x14ac:dyDescent="0.3">
      <c r="B24" s="106"/>
      <c r="C24" s="37"/>
      <c r="D24" s="167" t="s">
        <v>205</v>
      </c>
      <c r="E24" s="103" t="s">
        <v>52</v>
      </c>
      <c r="F24" s="22">
        <v>0</v>
      </c>
      <c r="G24" s="22">
        <v>0</v>
      </c>
      <c r="H24" s="22">
        <v>0</v>
      </c>
      <c r="I24" s="22">
        <v>0</v>
      </c>
      <c r="J24" s="8"/>
    </row>
    <row r="25" spans="2:10" s="24" customFormat="1" ht="20.100000000000001" customHeight="1" x14ac:dyDescent="0.3">
      <c r="B25" s="106"/>
      <c r="C25" s="37"/>
      <c r="D25" s="38" t="s">
        <v>206</v>
      </c>
      <c r="E25" s="103" t="s">
        <v>180</v>
      </c>
      <c r="F25" s="22">
        <v>0</v>
      </c>
      <c r="G25" s="22">
        <v>0</v>
      </c>
      <c r="H25" s="22">
        <v>0</v>
      </c>
      <c r="I25" s="22">
        <v>0</v>
      </c>
      <c r="J25" s="8"/>
    </row>
    <row r="26" spans="2:10" s="24" customFormat="1" ht="20.100000000000001" customHeight="1" x14ac:dyDescent="0.3">
      <c r="B26" s="106"/>
      <c r="C26" s="38"/>
      <c r="D26" s="39" t="s">
        <v>207</v>
      </c>
      <c r="E26" s="103" t="s">
        <v>52</v>
      </c>
      <c r="F26" s="22">
        <v>0</v>
      </c>
      <c r="G26" s="22">
        <v>0</v>
      </c>
      <c r="H26" s="22">
        <v>0</v>
      </c>
      <c r="I26" s="22">
        <v>0</v>
      </c>
      <c r="J26" s="8"/>
    </row>
    <row r="27" spans="2:10" s="24" customFormat="1" ht="20.100000000000001" customHeight="1" x14ac:dyDescent="0.3">
      <c r="B27" s="106"/>
      <c r="C27" s="46" t="s">
        <v>196</v>
      </c>
      <c r="D27" s="5" t="s">
        <v>198</v>
      </c>
      <c r="E27" s="103" t="s">
        <v>180</v>
      </c>
      <c r="F27" s="116">
        <v>0</v>
      </c>
      <c r="G27" s="116">
        <v>0</v>
      </c>
      <c r="H27" s="116">
        <v>0</v>
      </c>
      <c r="I27" s="116">
        <v>0</v>
      </c>
      <c r="J27" s="8"/>
    </row>
    <row r="28" spans="2:10" s="24" customFormat="1" ht="20.100000000000001" customHeight="1" x14ac:dyDescent="0.3">
      <c r="B28" s="106"/>
      <c r="C28" s="47"/>
      <c r="D28" s="39" t="s">
        <v>199</v>
      </c>
      <c r="E28" s="103" t="s">
        <v>52</v>
      </c>
      <c r="F28" s="22">
        <v>0</v>
      </c>
      <c r="G28" s="22">
        <v>0</v>
      </c>
      <c r="H28" s="22">
        <v>0</v>
      </c>
      <c r="I28" s="22">
        <v>0</v>
      </c>
      <c r="J28" s="8"/>
    </row>
    <row r="29" spans="2:10" s="24" customFormat="1" ht="20.100000000000001" customHeight="1" x14ac:dyDescent="0.3">
      <c r="B29" s="106"/>
      <c r="C29" s="46" t="s">
        <v>197</v>
      </c>
      <c r="D29" s="5" t="s">
        <v>198</v>
      </c>
      <c r="E29" s="103" t="s">
        <v>180</v>
      </c>
      <c r="F29" s="22">
        <v>0</v>
      </c>
      <c r="G29" s="22">
        <v>0</v>
      </c>
      <c r="H29" s="22">
        <v>0</v>
      </c>
      <c r="I29" s="22">
        <v>0</v>
      </c>
      <c r="J29" s="8"/>
    </row>
    <row r="30" spans="2:10" s="24" customFormat="1" ht="20.100000000000001" customHeight="1" x14ac:dyDescent="0.3">
      <c r="B30" s="107"/>
      <c r="C30" s="47"/>
      <c r="D30" s="39" t="s">
        <v>199</v>
      </c>
      <c r="E30" s="103" t="s">
        <v>52</v>
      </c>
      <c r="F30" s="22">
        <v>0</v>
      </c>
      <c r="G30" s="22">
        <v>0</v>
      </c>
      <c r="H30" s="22">
        <v>0</v>
      </c>
      <c r="I30" s="22">
        <v>0</v>
      </c>
      <c r="J30" s="8"/>
    </row>
    <row r="31" spans="2:10" s="24" customFormat="1" ht="20.100000000000001" customHeight="1" x14ac:dyDescent="0.3">
      <c r="B31" s="200" t="s">
        <v>208</v>
      </c>
      <c r="C31" s="200"/>
      <c r="D31" s="200"/>
      <c r="E31" s="200"/>
      <c r="F31" s="200"/>
      <c r="G31" s="200"/>
      <c r="H31" s="200"/>
      <c r="I31" s="200"/>
      <c r="J31" s="200"/>
    </row>
    <row r="32" spans="2:10" s="24" customFormat="1" ht="30" customHeight="1" x14ac:dyDescent="0.3">
      <c r="B32" s="105" t="s">
        <v>209</v>
      </c>
      <c r="C32" s="39" t="s">
        <v>210</v>
      </c>
      <c r="D32" s="43"/>
      <c r="E32" s="103" t="s">
        <v>291</v>
      </c>
      <c r="F32" s="116">
        <v>0</v>
      </c>
      <c r="G32" s="116">
        <v>0</v>
      </c>
      <c r="H32" s="116">
        <v>0</v>
      </c>
      <c r="I32" s="116">
        <v>0</v>
      </c>
      <c r="J32" s="128" t="s">
        <v>564</v>
      </c>
    </row>
    <row r="33" spans="2:10" s="24" customFormat="1" ht="20.100000000000001" customHeight="1" x14ac:dyDescent="0.3">
      <c r="B33" s="107"/>
      <c r="C33" s="38" t="s">
        <v>211</v>
      </c>
      <c r="D33" s="45"/>
      <c r="E33" s="103" t="s">
        <v>0</v>
      </c>
      <c r="F33" s="116">
        <v>0</v>
      </c>
      <c r="G33" s="116">
        <v>0</v>
      </c>
      <c r="H33" s="117">
        <v>0</v>
      </c>
      <c r="I33" s="117">
        <v>0</v>
      </c>
      <c r="J33" s="8"/>
    </row>
    <row r="34" spans="2:10" s="24" customFormat="1" ht="20.100000000000001" customHeight="1" x14ac:dyDescent="0.3">
      <c r="B34" s="200" t="s">
        <v>214</v>
      </c>
      <c r="C34" s="200"/>
      <c r="D34" s="200"/>
      <c r="E34" s="200"/>
      <c r="F34" s="200"/>
      <c r="G34" s="200"/>
      <c r="H34" s="200"/>
      <c r="I34" s="200"/>
      <c r="J34" s="200"/>
    </row>
    <row r="35" spans="2:10" s="24" customFormat="1" ht="20.100000000000001" customHeight="1" x14ac:dyDescent="0.3">
      <c r="B35" s="105" t="s">
        <v>195</v>
      </c>
      <c r="C35" s="25" t="s">
        <v>215</v>
      </c>
      <c r="D35" s="25"/>
      <c r="E35" s="103" t="s">
        <v>180</v>
      </c>
      <c r="F35" s="109" t="s">
        <v>1</v>
      </c>
      <c r="G35" s="109" t="s">
        <v>1</v>
      </c>
      <c r="H35" s="109" t="s">
        <v>1</v>
      </c>
      <c r="I35" s="116">
        <v>3</v>
      </c>
      <c r="J35" s="8" t="s">
        <v>558</v>
      </c>
    </row>
    <row r="36" spans="2:10" s="24" customFormat="1" ht="20.100000000000001" customHeight="1" x14ac:dyDescent="0.3">
      <c r="B36" s="120" t="s">
        <v>212</v>
      </c>
      <c r="C36" s="39" t="s">
        <v>216</v>
      </c>
      <c r="D36" s="43"/>
      <c r="E36" s="123" t="s">
        <v>10</v>
      </c>
      <c r="F36" s="109" t="s">
        <v>1</v>
      </c>
      <c r="G36" s="109" t="s">
        <v>1</v>
      </c>
      <c r="H36" s="109" t="s">
        <v>1</v>
      </c>
      <c r="I36" s="116">
        <v>60</v>
      </c>
      <c r="J36" s="8"/>
    </row>
    <row r="37" spans="2:10" s="24" customFormat="1" ht="20.100000000000001" customHeight="1" x14ac:dyDescent="0.3">
      <c r="B37" s="106"/>
      <c r="C37" s="39" t="s">
        <v>217</v>
      </c>
      <c r="D37" s="5"/>
      <c r="E37" s="103" t="s">
        <v>180</v>
      </c>
      <c r="F37" s="109" t="s">
        <v>1</v>
      </c>
      <c r="G37" s="109" t="s">
        <v>1</v>
      </c>
      <c r="H37" s="109" t="s">
        <v>1</v>
      </c>
      <c r="I37" s="125">
        <v>2</v>
      </c>
      <c r="J37" s="102"/>
    </row>
    <row r="38" spans="2:10" s="24" customFormat="1" ht="20.100000000000001" customHeight="1" x14ac:dyDescent="0.3">
      <c r="B38" s="106"/>
      <c r="C38" s="39" t="s">
        <v>218</v>
      </c>
      <c r="D38" s="5"/>
      <c r="E38" s="123" t="s">
        <v>10</v>
      </c>
      <c r="F38" s="109" t="s">
        <v>1</v>
      </c>
      <c r="G38" s="109" t="s">
        <v>1</v>
      </c>
      <c r="H38" s="109" t="s">
        <v>1</v>
      </c>
      <c r="I38" s="114">
        <v>98.7</v>
      </c>
      <c r="J38" s="8" t="s">
        <v>559</v>
      </c>
    </row>
    <row r="39" spans="2:10" s="24" customFormat="1" ht="20.100000000000001" customHeight="1" x14ac:dyDescent="0.3">
      <c r="B39" s="106"/>
      <c r="C39" s="39" t="s">
        <v>219</v>
      </c>
      <c r="D39" s="5"/>
      <c r="E39" s="103" t="s">
        <v>289</v>
      </c>
      <c r="F39" s="109" t="s">
        <v>1</v>
      </c>
      <c r="G39" s="109" t="s">
        <v>1</v>
      </c>
      <c r="H39" s="109" t="s">
        <v>1</v>
      </c>
      <c r="I39" s="117">
        <v>0</v>
      </c>
      <c r="J39" s="8"/>
    </row>
    <row r="40" spans="2:10" s="24" customFormat="1" ht="20.100000000000001" customHeight="1" x14ac:dyDescent="0.3">
      <c r="B40" s="107"/>
      <c r="C40" s="39" t="s">
        <v>220</v>
      </c>
      <c r="D40" s="5"/>
      <c r="E40" s="123" t="s">
        <v>10</v>
      </c>
      <c r="F40" s="109" t="s">
        <v>1</v>
      </c>
      <c r="G40" s="109" t="s">
        <v>1</v>
      </c>
      <c r="H40" s="109" t="s">
        <v>1</v>
      </c>
      <c r="I40" s="116">
        <v>0</v>
      </c>
      <c r="J40" s="8"/>
    </row>
    <row r="41" spans="2:10" s="24" customFormat="1" ht="20.100000000000001" customHeight="1" x14ac:dyDescent="0.3">
      <c r="B41" s="200" t="s">
        <v>221</v>
      </c>
      <c r="C41" s="200"/>
      <c r="D41" s="200"/>
      <c r="E41" s="200"/>
      <c r="F41" s="200"/>
      <c r="G41" s="200"/>
      <c r="H41" s="200"/>
      <c r="I41" s="200"/>
      <c r="J41" s="200"/>
    </row>
    <row r="42" spans="2:10" s="24" customFormat="1" ht="20.100000000000001" customHeight="1" x14ac:dyDescent="0.3">
      <c r="B42" s="168" t="s">
        <v>195</v>
      </c>
      <c r="C42" s="39" t="s">
        <v>223</v>
      </c>
      <c r="D42" s="43"/>
      <c r="E42" s="138" t="s">
        <v>213</v>
      </c>
      <c r="F42" s="139" t="s">
        <v>1</v>
      </c>
      <c r="G42" s="124">
        <v>3</v>
      </c>
      <c r="H42" s="125">
        <v>3</v>
      </c>
      <c r="I42" s="125">
        <v>3</v>
      </c>
      <c r="J42" s="140"/>
    </row>
    <row r="43" spans="2:10" s="24" customFormat="1" ht="20.100000000000001" customHeight="1" x14ac:dyDescent="0.3">
      <c r="B43" s="120" t="s">
        <v>222</v>
      </c>
      <c r="C43" s="39" t="s">
        <v>224</v>
      </c>
      <c r="D43" s="43"/>
      <c r="E43" s="53" t="s">
        <v>10</v>
      </c>
      <c r="F43" s="109" t="s">
        <v>1</v>
      </c>
      <c r="G43" s="116">
        <v>100</v>
      </c>
      <c r="H43" s="117">
        <v>100</v>
      </c>
      <c r="I43" s="117">
        <v>100</v>
      </c>
      <c r="J43" s="8"/>
    </row>
    <row r="44" spans="2:10" s="24" customFormat="1" ht="20.100000000000001" customHeight="1" x14ac:dyDescent="0.3">
      <c r="B44" s="106"/>
      <c r="C44" s="39" t="s">
        <v>225</v>
      </c>
      <c r="D44" s="43"/>
      <c r="E44" s="138" t="s">
        <v>213</v>
      </c>
      <c r="F44" s="116">
        <v>931</v>
      </c>
      <c r="G44" s="116">
        <v>971</v>
      </c>
      <c r="H44" s="117">
        <v>996</v>
      </c>
      <c r="I44" s="117">
        <v>1020</v>
      </c>
      <c r="J44" s="8"/>
    </row>
    <row r="45" spans="2:10" s="24" customFormat="1" ht="20.100000000000001" customHeight="1" x14ac:dyDescent="0.3">
      <c r="B45" s="106"/>
      <c r="C45" s="39" t="s">
        <v>226</v>
      </c>
      <c r="D45" s="43"/>
      <c r="E45" s="53" t="s">
        <v>10</v>
      </c>
      <c r="F45" s="116">
        <v>100</v>
      </c>
      <c r="G45" s="116">
        <v>100</v>
      </c>
      <c r="H45" s="117">
        <v>100</v>
      </c>
      <c r="I45" s="117">
        <v>100</v>
      </c>
      <c r="J45" s="8"/>
    </row>
    <row r="46" spans="2:10" s="24" customFormat="1" ht="20.100000000000001" customHeight="1" x14ac:dyDescent="0.3">
      <c r="B46" s="107"/>
      <c r="C46" s="39" t="s">
        <v>227</v>
      </c>
      <c r="D46" s="43"/>
      <c r="E46" s="122" t="s">
        <v>10</v>
      </c>
      <c r="F46" s="141">
        <v>100</v>
      </c>
      <c r="G46" s="141">
        <v>100</v>
      </c>
      <c r="H46" s="141">
        <v>100</v>
      </c>
      <c r="I46" s="141">
        <v>100</v>
      </c>
      <c r="J46" s="110"/>
    </row>
    <row r="47" spans="2:10" s="24" customFormat="1" ht="20.100000000000001" customHeight="1" x14ac:dyDescent="0.3">
      <c r="B47" s="200" t="s">
        <v>228</v>
      </c>
      <c r="C47" s="200"/>
      <c r="D47" s="200"/>
      <c r="E47" s="200"/>
      <c r="F47" s="200"/>
      <c r="G47" s="200"/>
      <c r="H47" s="200"/>
      <c r="I47" s="200"/>
      <c r="J47" s="200"/>
    </row>
    <row r="48" spans="2:10" s="24" customFormat="1" ht="20.100000000000001" customHeight="1" x14ac:dyDescent="0.3">
      <c r="B48" s="105" t="s">
        <v>229</v>
      </c>
      <c r="C48" s="39" t="s">
        <v>231</v>
      </c>
      <c r="D48" s="43"/>
      <c r="E48" s="138" t="s">
        <v>213</v>
      </c>
      <c r="F48" s="23" t="s">
        <v>1</v>
      </c>
      <c r="G48" s="23" t="s">
        <v>1</v>
      </c>
      <c r="H48" s="125">
        <v>3</v>
      </c>
      <c r="I48" s="125">
        <v>3</v>
      </c>
      <c r="J48" s="140"/>
    </row>
    <row r="49" spans="2:10" s="24" customFormat="1" ht="20.100000000000001" customHeight="1" x14ac:dyDescent="0.3">
      <c r="B49" s="120"/>
      <c r="C49" s="39" t="s">
        <v>230</v>
      </c>
      <c r="D49" s="43"/>
      <c r="E49" s="53" t="s">
        <v>10</v>
      </c>
      <c r="F49" s="23" t="s">
        <v>1</v>
      </c>
      <c r="G49" s="23" t="s">
        <v>1</v>
      </c>
      <c r="H49" s="117">
        <v>0</v>
      </c>
      <c r="I49" s="117">
        <v>0</v>
      </c>
      <c r="J49" s="8"/>
    </row>
    <row r="50" spans="2:10" s="24" customFormat="1" ht="20.100000000000001" customHeight="1" x14ac:dyDescent="0.3">
      <c r="B50" s="120"/>
      <c r="C50" s="39" t="s">
        <v>232</v>
      </c>
      <c r="D50" s="43"/>
      <c r="E50" s="53" t="s">
        <v>10</v>
      </c>
      <c r="F50" s="23" t="s">
        <v>1</v>
      </c>
      <c r="G50" s="23" t="s">
        <v>1</v>
      </c>
      <c r="H50" s="115">
        <v>33.299999999999997</v>
      </c>
      <c r="I50" s="115">
        <v>33.299999999999997</v>
      </c>
      <c r="J50" s="8"/>
    </row>
    <row r="51" spans="2:10" s="24" customFormat="1" ht="20.100000000000001" customHeight="1" x14ac:dyDescent="0.3">
      <c r="B51" s="106"/>
      <c r="C51" s="39" t="s">
        <v>233</v>
      </c>
      <c r="D51" s="43"/>
      <c r="E51" s="53" t="s">
        <v>10</v>
      </c>
      <c r="F51" s="23" t="s">
        <v>1</v>
      </c>
      <c r="G51" s="23" t="s">
        <v>1</v>
      </c>
      <c r="H51" s="117">
        <v>0</v>
      </c>
      <c r="I51" s="117">
        <v>0</v>
      </c>
      <c r="J51" s="8"/>
    </row>
    <row r="52" spans="2:10" s="24" customFormat="1" ht="20.100000000000001" customHeight="1" x14ac:dyDescent="0.3">
      <c r="B52" s="106"/>
      <c r="C52" s="137" t="s">
        <v>235</v>
      </c>
      <c r="D52" s="43"/>
      <c r="E52" s="53" t="s">
        <v>10</v>
      </c>
      <c r="F52" s="23" t="s">
        <v>1</v>
      </c>
      <c r="G52" s="23" t="s">
        <v>1</v>
      </c>
      <c r="H52" s="117">
        <v>0</v>
      </c>
      <c r="I52" s="117">
        <v>0</v>
      </c>
      <c r="J52" s="8"/>
    </row>
    <row r="53" spans="2:10" s="24" customFormat="1" ht="20.100000000000001" customHeight="1" x14ac:dyDescent="0.3">
      <c r="B53" s="107"/>
      <c r="C53" s="39" t="s">
        <v>234</v>
      </c>
      <c r="D53" s="43"/>
      <c r="E53" s="53" t="s">
        <v>10</v>
      </c>
      <c r="F53" s="23" t="s">
        <v>1</v>
      </c>
      <c r="G53" s="23" t="s">
        <v>1</v>
      </c>
      <c r="H53" s="141">
        <v>0</v>
      </c>
      <c r="I53" s="141">
        <v>0</v>
      </c>
      <c r="J53" s="110"/>
    </row>
    <row r="54" spans="2:10" s="24" customFormat="1" ht="20.100000000000001" customHeight="1" x14ac:dyDescent="0.3">
      <c r="B54" s="200" t="s">
        <v>239</v>
      </c>
      <c r="C54" s="200"/>
      <c r="D54" s="200"/>
      <c r="E54" s="200"/>
      <c r="F54" s="200"/>
      <c r="G54" s="200"/>
      <c r="H54" s="200"/>
      <c r="I54" s="200"/>
      <c r="J54" s="200"/>
    </row>
    <row r="55" spans="2:10" s="24" customFormat="1" ht="20.100000000000001" customHeight="1" x14ac:dyDescent="0.3">
      <c r="B55" s="105" t="s">
        <v>236</v>
      </c>
      <c r="C55" s="39" t="s">
        <v>238</v>
      </c>
      <c r="D55" s="43"/>
      <c r="E55" s="11" t="s">
        <v>52</v>
      </c>
      <c r="F55" s="125">
        <v>505048.88968999998</v>
      </c>
      <c r="G55" s="125">
        <v>576550.06328799995</v>
      </c>
      <c r="H55" s="125">
        <v>593259.67280299996</v>
      </c>
      <c r="I55" s="125">
        <v>948066.21469099994</v>
      </c>
      <c r="J55" s="140"/>
    </row>
    <row r="56" spans="2:10" s="24" customFormat="1" ht="20.100000000000001" customHeight="1" x14ac:dyDescent="0.3">
      <c r="B56" s="120" t="s">
        <v>237</v>
      </c>
      <c r="C56" s="39" t="s">
        <v>240</v>
      </c>
      <c r="D56" s="43"/>
      <c r="E56" s="11" t="s">
        <v>52</v>
      </c>
      <c r="F56" s="117">
        <v>39229.685474999998</v>
      </c>
      <c r="G56" s="117">
        <v>43187.412656</v>
      </c>
      <c r="H56" s="117">
        <v>55459.822762000003</v>
      </c>
      <c r="I56" s="117">
        <v>63857.025472000001</v>
      </c>
      <c r="J56" s="8"/>
    </row>
    <row r="57" spans="2:10" s="24" customFormat="1" ht="20.100000000000001" customHeight="1" x14ac:dyDescent="0.3">
      <c r="B57" s="120"/>
      <c r="C57" s="39" t="s">
        <v>241</v>
      </c>
      <c r="D57" s="43"/>
      <c r="E57" s="53" t="s">
        <v>10</v>
      </c>
      <c r="F57" s="115">
        <v>7.5150168824854298</v>
      </c>
      <c r="G57" s="115">
        <v>10.415756114311799</v>
      </c>
      <c r="H57" s="115">
        <v>5.43119665037365</v>
      </c>
      <c r="I57" s="115">
        <v>5.1390397186005803</v>
      </c>
      <c r="J57" s="8"/>
    </row>
    <row r="58" spans="2:10" s="24" customFormat="1" ht="20.100000000000001" customHeight="1" x14ac:dyDescent="0.3">
      <c r="B58" s="106"/>
      <c r="C58" s="39" t="s">
        <v>242</v>
      </c>
      <c r="D58" s="43"/>
      <c r="E58" s="11" t="s">
        <v>52</v>
      </c>
      <c r="F58" s="117">
        <v>33015.634864</v>
      </c>
      <c r="G58" s="117">
        <v>44208.164563999999</v>
      </c>
      <c r="H58" s="117">
        <v>50342.406381000001</v>
      </c>
      <c r="I58" s="117">
        <v>58309.912643000003</v>
      </c>
      <c r="J58" s="8"/>
    </row>
    <row r="59" spans="2:10" s="24" customFormat="1" ht="20.100000000000001" customHeight="1" x14ac:dyDescent="0.3">
      <c r="B59" s="107"/>
      <c r="C59" s="39" t="s">
        <v>579</v>
      </c>
      <c r="D59" s="43"/>
      <c r="E59" s="11" t="s">
        <v>52</v>
      </c>
      <c r="F59" s="141">
        <v>0</v>
      </c>
      <c r="G59" s="141">
        <v>0</v>
      </c>
      <c r="H59" s="141">
        <v>0</v>
      </c>
      <c r="I59" s="141">
        <v>0</v>
      </c>
      <c r="J59" s="110"/>
    </row>
    <row r="60" spans="2:10" s="24" customFormat="1" ht="20.100000000000001" customHeight="1" x14ac:dyDescent="0.3">
      <c r="B60" s="200" t="s">
        <v>243</v>
      </c>
      <c r="C60" s="200"/>
      <c r="D60" s="200"/>
      <c r="E60" s="200"/>
      <c r="F60" s="200"/>
      <c r="G60" s="200"/>
      <c r="H60" s="200"/>
      <c r="I60" s="200"/>
      <c r="J60" s="200"/>
    </row>
    <row r="61" spans="2:10" s="24" customFormat="1" ht="20.100000000000001" customHeight="1" x14ac:dyDescent="0.3">
      <c r="B61" s="105" t="s">
        <v>258</v>
      </c>
      <c r="C61" s="40" t="s">
        <v>267</v>
      </c>
      <c r="D61" s="43"/>
      <c r="E61" s="103" t="s">
        <v>10</v>
      </c>
      <c r="F61" s="116">
        <v>100</v>
      </c>
      <c r="G61" s="116">
        <v>100</v>
      </c>
      <c r="H61" s="117">
        <v>100</v>
      </c>
      <c r="I61" s="117">
        <v>100</v>
      </c>
      <c r="J61" s="8"/>
    </row>
    <row r="62" spans="2:10" s="24" customFormat="1" ht="20.100000000000001" customHeight="1" x14ac:dyDescent="0.3">
      <c r="B62" s="120" t="s">
        <v>259</v>
      </c>
      <c r="C62" s="40" t="s">
        <v>268</v>
      </c>
      <c r="D62" s="43"/>
      <c r="E62" s="103" t="s">
        <v>180</v>
      </c>
      <c r="F62" s="141">
        <v>0</v>
      </c>
      <c r="G62" s="141">
        <v>0</v>
      </c>
      <c r="H62" s="141">
        <v>0</v>
      </c>
      <c r="I62" s="141">
        <v>0</v>
      </c>
      <c r="J62" s="8"/>
    </row>
    <row r="63" spans="2:10" s="24" customFormat="1" ht="20.100000000000001" customHeight="1" x14ac:dyDescent="0.3">
      <c r="B63" s="106"/>
      <c r="C63" s="40" t="s">
        <v>269</v>
      </c>
      <c r="D63" s="43"/>
      <c r="E63" s="11" t="s">
        <v>52</v>
      </c>
      <c r="F63" s="141">
        <v>0</v>
      </c>
      <c r="G63" s="141">
        <v>0</v>
      </c>
      <c r="H63" s="141">
        <v>0</v>
      </c>
      <c r="I63" s="141">
        <v>0</v>
      </c>
      <c r="J63" s="8"/>
    </row>
    <row r="64" spans="2:10" s="24" customFormat="1" ht="20.100000000000001" customHeight="1" x14ac:dyDescent="0.3">
      <c r="B64" s="107"/>
      <c r="C64" s="33" t="s">
        <v>270</v>
      </c>
      <c r="D64" s="43"/>
      <c r="E64" s="103" t="s">
        <v>180</v>
      </c>
      <c r="F64" s="141">
        <v>0</v>
      </c>
      <c r="G64" s="141">
        <v>0</v>
      </c>
      <c r="H64" s="141">
        <v>0</v>
      </c>
      <c r="I64" s="141">
        <v>0</v>
      </c>
      <c r="J64" s="8"/>
    </row>
    <row r="65" spans="2:10" s="24" customFormat="1" ht="20.100000000000001" customHeight="1" x14ac:dyDescent="0.3">
      <c r="B65" s="200" t="s">
        <v>263</v>
      </c>
      <c r="C65" s="200"/>
      <c r="D65" s="200"/>
      <c r="E65" s="200"/>
      <c r="F65" s="200"/>
      <c r="G65" s="200"/>
      <c r="H65" s="200"/>
      <c r="I65" s="200"/>
      <c r="J65" s="200"/>
    </row>
    <row r="66" spans="2:10" s="24" customFormat="1" ht="20.100000000000001" customHeight="1" x14ac:dyDescent="0.3">
      <c r="B66" s="105" t="s">
        <v>260</v>
      </c>
      <c r="C66" s="5" t="s">
        <v>261</v>
      </c>
      <c r="D66" s="43" t="s">
        <v>262</v>
      </c>
      <c r="E66" s="103" t="s">
        <v>180</v>
      </c>
      <c r="F66" s="141">
        <v>0</v>
      </c>
      <c r="G66" s="141">
        <v>0</v>
      </c>
      <c r="H66" s="141">
        <v>0</v>
      </c>
      <c r="I66" s="141">
        <v>0</v>
      </c>
      <c r="J66" s="8"/>
    </row>
    <row r="67" spans="2:10" s="24" customFormat="1" ht="20.100000000000001" customHeight="1" x14ac:dyDescent="0.3">
      <c r="B67" s="200" t="s">
        <v>245</v>
      </c>
      <c r="C67" s="200"/>
      <c r="D67" s="200"/>
      <c r="E67" s="200"/>
      <c r="F67" s="200"/>
      <c r="G67" s="200"/>
      <c r="H67" s="200"/>
      <c r="I67" s="200"/>
      <c r="J67" s="200"/>
    </row>
    <row r="68" spans="2:10" s="24" customFormat="1" ht="20.100000000000001" customHeight="1" x14ac:dyDescent="0.3">
      <c r="B68" s="105" t="s">
        <v>244</v>
      </c>
      <c r="C68" s="39" t="s">
        <v>246</v>
      </c>
      <c r="D68" s="43"/>
      <c r="E68" s="11" t="s">
        <v>52</v>
      </c>
      <c r="F68" s="124">
        <v>1860.7903815300001</v>
      </c>
      <c r="G68" s="124">
        <v>2288.5340412400001</v>
      </c>
      <c r="H68" s="124">
        <v>2168.89626774</v>
      </c>
      <c r="I68" s="124">
        <v>2541.9520678600002</v>
      </c>
      <c r="J68" s="102"/>
    </row>
    <row r="69" spans="2:10" s="24" customFormat="1" ht="20.100000000000001" customHeight="1" x14ac:dyDescent="0.3">
      <c r="B69" s="120"/>
      <c r="C69" s="36" t="s">
        <v>247</v>
      </c>
      <c r="D69" s="44"/>
      <c r="E69" s="121" t="s">
        <v>10</v>
      </c>
      <c r="F69" s="114">
        <v>21.969189864580873</v>
      </c>
      <c r="G69" s="114">
        <v>24.184022416147101</v>
      </c>
      <c r="H69" s="114">
        <v>21.257436712143488</v>
      </c>
      <c r="I69" s="114">
        <v>16.530871222345063</v>
      </c>
      <c r="J69" s="8" t="s">
        <v>560</v>
      </c>
    </row>
    <row r="70" spans="2:10" s="24" customFormat="1" ht="45" customHeight="1" x14ac:dyDescent="0.3">
      <c r="B70" s="105" t="s">
        <v>335</v>
      </c>
      <c r="C70" s="36" t="s">
        <v>250</v>
      </c>
      <c r="D70" s="44"/>
      <c r="E70" s="121" t="s">
        <v>213</v>
      </c>
      <c r="F70" s="153">
        <f>SUM(F71:F73)</f>
        <v>445</v>
      </c>
      <c r="G70" s="153">
        <f>SUM(G71:G73)</f>
        <v>512</v>
      </c>
      <c r="H70" s="153">
        <f>SUM(H71:H73)</f>
        <v>504</v>
      </c>
      <c r="I70" s="153">
        <f>SUM(I71:I73)</f>
        <v>584</v>
      </c>
      <c r="J70" s="179" t="s">
        <v>561</v>
      </c>
    </row>
    <row r="71" spans="2:10" s="24" customFormat="1" ht="20.25" customHeight="1" x14ac:dyDescent="0.3">
      <c r="B71" s="120"/>
      <c r="C71" s="133"/>
      <c r="D71" s="5" t="s">
        <v>248</v>
      </c>
      <c r="E71" s="121" t="s">
        <v>213</v>
      </c>
      <c r="F71" s="116">
        <v>87</v>
      </c>
      <c r="G71" s="153">
        <v>95</v>
      </c>
      <c r="H71" s="22">
        <v>93</v>
      </c>
      <c r="I71" s="22">
        <v>117</v>
      </c>
      <c r="J71" s="8"/>
    </row>
    <row r="72" spans="2:10" s="24" customFormat="1" ht="20.25" customHeight="1" x14ac:dyDescent="0.3">
      <c r="B72" s="106"/>
      <c r="C72" s="25"/>
      <c r="D72" s="5" t="s">
        <v>249</v>
      </c>
      <c r="E72" s="121" t="s">
        <v>213</v>
      </c>
      <c r="F72" s="116">
        <v>178</v>
      </c>
      <c r="G72" s="153">
        <v>205</v>
      </c>
      <c r="H72" s="22">
        <v>204</v>
      </c>
      <c r="I72" s="22">
        <v>232</v>
      </c>
      <c r="J72" s="144"/>
    </row>
    <row r="73" spans="2:10" s="24" customFormat="1" ht="20.25" customHeight="1" x14ac:dyDescent="0.3">
      <c r="B73" s="106"/>
      <c r="C73" s="143"/>
      <c r="D73" s="5" t="s">
        <v>191</v>
      </c>
      <c r="E73" s="121" t="s">
        <v>213</v>
      </c>
      <c r="F73" s="147">
        <v>180</v>
      </c>
      <c r="G73" s="153">
        <v>212</v>
      </c>
      <c r="H73" s="22">
        <v>207</v>
      </c>
      <c r="I73" s="22">
        <v>235</v>
      </c>
      <c r="J73" s="8"/>
    </row>
    <row r="74" spans="2:10" s="24" customFormat="1" ht="20.100000000000001" customHeight="1" x14ac:dyDescent="0.3">
      <c r="B74" s="200" t="s">
        <v>251</v>
      </c>
      <c r="C74" s="200"/>
      <c r="D74" s="200"/>
      <c r="E74" s="200"/>
      <c r="F74" s="200"/>
      <c r="G74" s="200"/>
      <c r="H74" s="200"/>
      <c r="I74" s="200"/>
      <c r="J74" s="200"/>
    </row>
    <row r="75" spans="2:10" s="24" customFormat="1" ht="20.100000000000001" customHeight="1" x14ac:dyDescent="0.3">
      <c r="B75" s="105" t="s">
        <v>252</v>
      </c>
      <c r="C75" s="161" t="s">
        <v>253</v>
      </c>
      <c r="D75" s="44"/>
      <c r="E75" s="103" t="s">
        <v>180</v>
      </c>
      <c r="F75" s="116">
        <f>F76+F77</f>
        <v>38</v>
      </c>
      <c r="G75" s="116">
        <f>G76+G77</f>
        <v>56</v>
      </c>
      <c r="H75" s="116">
        <f>H76+H77</f>
        <v>79</v>
      </c>
      <c r="I75" s="116">
        <f>I76+I77</f>
        <v>70</v>
      </c>
      <c r="J75" s="8"/>
    </row>
    <row r="76" spans="2:10" s="24" customFormat="1" ht="30" customHeight="1" x14ac:dyDescent="0.3">
      <c r="B76" s="106"/>
      <c r="C76" s="37"/>
      <c r="D76" s="5" t="s">
        <v>254</v>
      </c>
      <c r="E76" s="103" t="s">
        <v>180</v>
      </c>
      <c r="F76" s="116">
        <v>30</v>
      </c>
      <c r="G76" s="116">
        <v>49</v>
      </c>
      <c r="H76" s="117">
        <v>59</v>
      </c>
      <c r="I76" s="117">
        <v>61</v>
      </c>
      <c r="J76" s="179" t="s">
        <v>563</v>
      </c>
    </row>
    <row r="77" spans="2:10" s="24" customFormat="1" ht="30" customHeight="1" x14ac:dyDescent="0.3">
      <c r="B77" s="107"/>
      <c r="C77" s="38"/>
      <c r="D77" s="5" t="s">
        <v>255</v>
      </c>
      <c r="E77" s="103" t="s">
        <v>180</v>
      </c>
      <c r="F77" s="116">
        <v>8</v>
      </c>
      <c r="G77" s="116">
        <v>7</v>
      </c>
      <c r="H77" s="116">
        <v>20</v>
      </c>
      <c r="I77" s="116">
        <v>9</v>
      </c>
      <c r="J77" s="179" t="s">
        <v>516</v>
      </c>
    </row>
    <row r="78" spans="2:10" s="24" customFormat="1" ht="20.100000000000001" customHeight="1" x14ac:dyDescent="0.3">
      <c r="B78" s="200" t="s">
        <v>256</v>
      </c>
      <c r="C78" s="200"/>
      <c r="D78" s="200"/>
      <c r="E78" s="200"/>
      <c r="F78" s="200"/>
      <c r="G78" s="200"/>
      <c r="H78" s="200"/>
      <c r="I78" s="200"/>
      <c r="J78" s="200"/>
    </row>
    <row r="79" spans="2:10" s="24" customFormat="1" ht="30" customHeight="1" x14ac:dyDescent="0.3">
      <c r="B79" s="165" t="s">
        <v>265</v>
      </c>
      <c r="C79" s="39" t="s">
        <v>266</v>
      </c>
      <c r="D79" s="43"/>
      <c r="E79" s="11" t="s">
        <v>52</v>
      </c>
      <c r="F79" s="116">
        <v>2696.5639799999999</v>
      </c>
      <c r="G79" s="116">
        <v>3127</v>
      </c>
      <c r="H79" s="117">
        <v>3563</v>
      </c>
      <c r="I79" s="117">
        <v>4446</v>
      </c>
      <c r="J79" s="8"/>
    </row>
    <row r="80" spans="2:10" s="24" customFormat="1" ht="20.100000000000001" customHeight="1" x14ac:dyDescent="0.3">
      <c r="B80" s="200" t="s">
        <v>280</v>
      </c>
      <c r="C80" s="200"/>
      <c r="D80" s="200"/>
      <c r="E80" s="200"/>
      <c r="F80" s="200"/>
      <c r="G80" s="200"/>
      <c r="H80" s="200"/>
      <c r="I80" s="200"/>
      <c r="J80" s="200"/>
    </row>
    <row r="81" spans="2:10" s="24" customFormat="1" ht="20.100000000000001" customHeight="1" x14ac:dyDescent="0.2">
      <c r="B81" s="171" t="s">
        <v>278</v>
      </c>
      <c r="C81" s="46" t="s">
        <v>271</v>
      </c>
      <c r="D81" s="140" t="s">
        <v>283</v>
      </c>
      <c r="E81" s="103" t="s">
        <v>180</v>
      </c>
      <c r="F81" s="116">
        <v>0</v>
      </c>
      <c r="G81" s="116">
        <v>0</v>
      </c>
      <c r="H81" s="117">
        <v>0</v>
      </c>
      <c r="I81" s="117">
        <v>0</v>
      </c>
      <c r="J81" s="8"/>
    </row>
    <row r="82" spans="2:10" s="24" customFormat="1" ht="20.100000000000001" customHeight="1" x14ac:dyDescent="0.3">
      <c r="B82" s="173" t="s">
        <v>279</v>
      </c>
      <c r="C82" s="146" t="s">
        <v>272</v>
      </c>
      <c r="D82" s="5" t="s">
        <v>282</v>
      </c>
      <c r="E82" s="103" t="s">
        <v>180</v>
      </c>
      <c r="F82" s="116">
        <v>0</v>
      </c>
      <c r="G82" s="116">
        <v>0</v>
      </c>
      <c r="H82" s="117">
        <v>0</v>
      </c>
      <c r="I82" s="117">
        <v>0</v>
      </c>
      <c r="J82" s="8"/>
    </row>
    <row r="83" spans="2:10" s="24" customFormat="1" ht="30" customHeight="1" x14ac:dyDescent="0.3">
      <c r="B83" s="172" t="s">
        <v>284</v>
      </c>
      <c r="C83" s="47"/>
      <c r="D83" s="128" t="s">
        <v>281</v>
      </c>
      <c r="E83" s="103" t="s">
        <v>180</v>
      </c>
      <c r="F83" s="116">
        <v>0</v>
      </c>
      <c r="G83" s="116">
        <v>0</v>
      </c>
      <c r="H83" s="117">
        <v>0</v>
      </c>
      <c r="I83" s="117">
        <v>0</v>
      </c>
      <c r="J83" s="8"/>
    </row>
    <row r="84" spans="2:10" s="24" customFormat="1" ht="20.100000000000001" customHeight="1" x14ac:dyDescent="0.3">
      <c r="B84" s="170"/>
      <c r="C84" s="169" t="s">
        <v>273</v>
      </c>
      <c r="D84" s="5" t="s">
        <v>277</v>
      </c>
      <c r="E84" s="103" t="s">
        <v>180</v>
      </c>
      <c r="F84" s="116">
        <v>0</v>
      </c>
      <c r="G84" s="116">
        <v>0</v>
      </c>
      <c r="H84" s="117">
        <v>0</v>
      </c>
      <c r="I84" s="117">
        <v>0</v>
      </c>
      <c r="J84" s="8"/>
    </row>
    <row r="85" spans="2:10" s="24" customFormat="1" ht="20.100000000000001" customHeight="1" x14ac:dyDescent="0.3">
      <c r="B85" s="145"/>
      <c r="C85" s="113"/>
      <c r="D85" s="5" t="s">
        <v>276</v>
      </c>
      <c r="E85" s="11" t="s">
        <v>52</v>
      </c>
      <c r="F85" s="116">
        <v>0</v>
      </c>
      <c r="G85" s="116">
        <v>0</v>
      </c>
      <c r="H85" s="117">
        <v>0</v>
      </c>
      <c r="I85" s="117">
        <v>0</v>
      </c>
      <c r="J85" s="8"/>
    </row>
    <row r="86" spans="2:10" s="24" customFormat="1" ht="20.100000000000001" customHeight="1" x14ac:dyDescent="0.3">
      <c r="B86" s="200" t="s">
        <v>257</v>
      </c>
      <c r="C86" s="200"/>
      <c r="D86" s="200"/>
      <c r="E86" s="200"/>
      <c r="F86" s="200"/>
      <c r="G86" s="200"/>
      <c r="H86" s="200"/>
      <c r="I86" s="200"/>
      <c r="J86" s="200"/>
    </row>
    <row r="87" spans="2:10" s="24" customFormat="1" ht="39.75" customHeight="1" x14ac:dyDescent="0.3">
      <c r="B87" s="131" t="s">
        <v>264</v>
      </c>
      <c r="C87" s="5" t="s">
        <v>274</v>
      </c>
      <c r="D87" s="43" t="s">
        <v>275</v>
      </c>
      <c r="E87" s="103" t="s">
        <v>213</v>
      </c>
      <c r="F87" s="116">
        <v>925</v>
      </c>
      <c r="G87" s="116">
        <v>970</v>
      </c>
      <c r="H87" s="117">
        <v>987</v>
      </c>
      <c r="I87" s="117">
        <v>1011</v>
      </c>
      <c r="J87" s="142" t="s">
        <v>562</v>
      </c>
    </row>
  </sheetData>
  <mergeCells count="23">
    <mergeCell ref="B80:J80"/>
    <mergeCell ref="B86:J86"/>
    <mergeCell ref="B54:J54"/>
    <mergeCell ref="B60:J60"/>
    <mergeCell ref="B65:J65"/>
    <mergeCell ref="B67:J67"/>
    <mergeCell ref="B74:J74"/>
    <mergeCell ref="B78:J78"/>
    <mergeCell ref="B47:J47"/>
    <mergeCell ref="B2:D3"/>
    <mergeCell ref="E3:J4"/>
    <mergeCell ref="B5:D5"/>
    <mergeCell ref="E5:E6"/>
    <mergeCell ref="F5:F6"/>
    <mergeCell ref="G5:G6"/>
    <mergeCell ref="H5:H6"/>
    <mergeCell ref="I5:I6"/>
    <mergeCell ref="J5:J6"/>
    <mergeCell ref="B7:J7"/>
    <mergeCell ref="B16:J16"/>
    <mergeCell ref="B31:J31"/>
    <mergeCell ref="B34:J34"/>
    <mergeCell ref="B41:J41"/>
  </mergeCells>
  <phoneticPr fontId="1"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23846-53BD-4F84-A2D5-9D6E859CAF4B}">
  <sheetPr>
    <tabColor theme="4" tint="0.79998168889431442"/>
  </sheetPr>
  <dimension ref="B2:J23"/>
  <sheetViews>
    <sheetView showGridLines="0" zoomScaleNormal="100" workbookViewId="0">
      <pane ySplit="6" topLeftCell="A10" activePane="bottomLeft" state="frozen"/>
      <selection pane="bottomLeft" activeCell="C28" sqref="C28"/>
    </sheetView>
  </sheetViews>
  <sheetFormatPr defaultColWidth="9" defaultRowHeight="13.5" x14ac:dyDescent="0.3"/>
  <cols>
    <col min="1" max="1" width="3.625" style="1" customWidth="1"/>
    <col min="2" max="2" width="15.625" style="1" customWidth="1"/>
    <col min="3" max="4" width="36.625" style="1" customWidth="1"/>
    <col min="5" max="5" width="12.625" style="2" customWidth="1"/>
    <col min="6" max="9" width="11.625" style="1" customWidth="1"/>
    <col min="10" max="10" width="50.625" style="3" customWidth="1"/>
    <col min="11" max="16384" width="9" style="1"/>
  </cols>
  <sheetData>
    <row r="2" spans="2:10" ht="13.5" customHeight="1" x14ac:dyDescent="0.3">
      <c r="B2" s="201" t="s">
        <v>512</v>
      </c>
      <c r="C2" s="201"/>
      <c r="D2" s="201"/>
    </row>
    <row r="3" spans="2:10" ht="13.5" customHeight="1" x14ac:dyDescent="0.3">
      <c r="B3" s="201"/>
      <c r="C3" s="201"/>
      <c r="D3" s="201"/>
      <c r="E3" s="202"/>
      <c r="F3" s="202"/>
      <c r="G3" s="202"/>
      <c r="H3" s="202"/>
      <c r="I3" s="202"/>
      <c r="J3" s="202"/>
    </row>
    <row r="4" spans="2:10" x14ac:dyDescent="0.3">
      <c r="E4" s="203"/>
      <c r="F4" s="203"/>
      <c r="G4" s="203"/>
      <c r="H4" s="203"/>
      <c r="I4" s="203"/>
      <c r="J4" s="203"/>
    </row>
    <row r="5" spans="2:10" ht="20.100000000000001" customHeight="1" x14ac:dyDescent="0.3">
      <c r="B5" s="204" t="s">
        <v>145</v>
      </c>
      <c r="C5" s="205"/>
      <c r="D5" s="206"/>
      <c r="E5" s="207" t="s">
        <v>146</v>
      </c>
      <c r="F5" s="208">
        <v>2021</v>
      </c>
      <c r="G5" s="208">
        <v>2022</v>
      </c>
      <c r="H5" s="208">
        <v>2023</v>
      </c>
      <c r="I5" s="208">
        <v>2024</v>
      </c>
      <c r="J5" s="208" t="s">
        <v>179</v>
      </c>
    </row>
    <row r="6" spans="2:10" ht="20.100000000000001" customHeight="1" x14ac:dyDescent="0.3">
      <c r="B6" s="155" t="s">
        <v>177</v>
      </c>
      <c r="C6" s="155" t="s">
        <v>178</v>
      </c>
      <c r="D6" s="155" t="s">
        <v>176</v>
      </c>
      <c r="E6" s="207"/>
      <c r="F6" s="208"/>
      <c r="G6" s="208"/>
      <c r="H6" s="208"/>
      <c r="I6" s="208"/>
      <c r="J6" s="208"/>
    </row>
    <row r="7" spans="2:10" ht="20.100000000000001" customHeight="1" x14ac:dyDescent="0.3">
      <c r="B7" s="194" t="s">
        <v>147</v>
      </c>
      <c r="C7" s="195"/>
      <c r="D7" s="195"/>
      <c r="E7" s="195"/>
      <c r="F7" s="195"/>
      <c r="G7" s="195"/>
      <c r="H7" s="195"/>
      <c r="I7" s="195"/>
      <c r="J7" s="196"/>
    </row>
    <row r="8" spans="2:10" s="24" customFormat="1" ht="20.100000000000001" customHeight="1" x14ac:dyDescent="0.3">
      <c r="B8" s="105" t="s">
        <v>148</v>
      </c>
      <c r="C8" s="36" t="s">
        <v>149</v>
      </c>
      <c r="D8" s="44"/>
      <c r="E8" s="103" t="s">
        <v>180</v>
      </c>
      <c r="F8" s="109" t="s">
        <v>1</v>
      </c>
      <c r="G8" s="22">
        <f>G9+G10</f>
        <v>49</v>
      </c>
      <c r="H8" s="22">
        <f>H9+H10</f>
        <v>59</v>
      </c>
      <c r="I8" s="22">
        <f>I9+I10</f>
        <v>61</v>
      </c>
      <c r="J8" s="102"/>
    </row>
    <row r="9" spans="2:10" s="24" customFormat="1" ht="20.100000000000001" customHeight="1" x14ac:dyDescent="0.3">
      <c r="B9" s="120"/>
      <c r="C9" s="37"/>
      <c r="D9" s="5" t="s">
        <v>150</v>
      </c>
      <c r="E9" s="103" t="s">
        <v>180</v>
      </c>
      <c r="F9" s="109" t="s">
        <v>1</v>
      </c>
      <c r="G9" s="22">
        <v>2</v>
      </c>
      <c r="H9" s="22">
        <v>2</v>
      </c>
      <c r="I9" s="22">
        <v>4</v>
      </c>
      <c r="J9" s="8"/>
    </row>
    <row r="10" spans="2:10" s="24" customFormat="1" ht="20.100000000000001" customHeight="1" x14ac:dyDescent="0.3">
      <c r="B10" s="107"/>
      <c r="C10" s="37"/>
      <c r="D10" s="46" t="s">
        <v>151</v>
      </c>
      <c r="E10" s="103" t="s">
        <v>180</v>
      </c>
      <c r="F10" s="109" t="s">
        <v>1</v>
      </c>
      <c r="G10" s="22">
        <v>47</v>
      </c>
      <c r="H10" s="22">
        <v>57</v>
      </c>
      <c r="I10" s="22">
        <v>57</v>
      </c>
      <c r="J10" s="8"/>
    </row>
    <row r="11" spans="2:10" s="24" customFormat="1" ht="20.100000000000001" customHeight="1" x14ac:dyDescent="0.3">
      <c r="B11" s="105" t="s">
        <v>152</v>
      </c>
      <c r="C11" s="36" t="s">
        <v>154</v>
      </c>
      <c r="D11" s="44"/>
      <c r="E11" s="103" t="s">
        <v>180</v>
      </c>
      <c r="F11" s="109" t="s">
        <v>1</v>
      </c>
      <c r="G11" s="22">
        <f>G12+G13</f>
        <v>7</v>
      </c>
      <c r="H11" s="22">
        <f>H12+H13</f>
        <v>20</v>
      </c>
      <c r="I11" s="22">
        <f>I12+I13</f>
        <v>9</v>
      </c>
      <c r="J11" s="8"/>
    </row>
    <row r="12" spans="2:10" s="24" customFormat="1" ht="30" customHeight="1" x14ac:dyDescent="0.3">
      <c r="B12" s="120" t="s">
        <v>153</v>
      </c>
      <c r="C12" s="37"/>
      <c r="D12" s="142" t="s">
        <v>155</v>
      </c>
      <c r="E12" s="103" t="s">
        <v>180</v>
      </c>
      <c r="F12" s="109" t="s">
        <v>1</v>
      </c>
      <c r="G12" s="22">
        <v>0</v>
      </c>
      <c r="H12" s="22">
        <v>7</v>
      </c>
      <c r="I12" s="22">
        <v>2</v>
      </c>
      <c r="J12" s="8"/>
    </row>
    <row r="13" spans="2:10" s="24" customFormat="1" ht="20.100000000000001" customHeight="1" x14ac:dyDescent="0.3">
      <c r="B13" s="106"/>
      <c r="C13" s="38"/>
      <c r="D13" s="47" t="s">
        <v>156</v>
      </c>
      <c r="E13" s="103" t="s">
        <v>180</v>
      </c>
      <c r="F13" s="109" t="s">
        <v>1</v>
      </c>
      <c r="G13" s="22">
        <v>7</v>
      </c>
      <c r="H13" s="22">
        <v>13</v>
      </c>
      <c r="I13" s="22">
        <v>7</v>
      </c>
      <c r="J13" s="8"/>
    </row>
    <row r="14" spans="2:10" s="24" customFormat="1" ht="20.100000000000001" customHeight="1" x14ac:dyDescent="0.3">
      <c r="B14" s="105" t="s">
        <v>157</v>
      </c>
      <c r="C14" s="33" t="s">
        <v>158</v>
      </c>
      <c r="D14" s="44"/>
      <c r="E14" s="103" t="s">
        <v>180</v>
      </c>
      <c r="F14" s="109" t="s">
        <v>1</v>
      </c>
      <c r="G14" s="22">
        <f>G15+G16+G17</f>
        <v>3</v>
      </c>
      <c r="H14" s="22">
        <f>H15+H16+H17</f>
        <v>7</v>
      </c>
      <c r="I14" s="22">
        <f>I15+I16+I17</f>
        <v>5</v>
      </c>
      <c r="J14" s="8"/>
    </row>
    <row r="15" spans="2:10" s="24" customFormat="1" ht="20.100000000000001" customHeight="1" x14ac:dyDescent="0.3">
      <c r="B15" s="120"/>
      <c r="C15" s="25"/>
      <c r="D15" s="5" t="s">
        <v>162</v>
      </c>
      <c r="E15" s="103" t="s">
        <v>180</v>
      </c>
      <c r="F15" s="109" t="s">
        <v>1</v>
      </c>
      <c r="G15" s="22">
        <v>3</v>
      </c>
      <c r="H15" s="22">
        <v>7</v>
      </c>
      <c r="I15" s="22">
        <v>2</v>
      </c>
      <c r="J15" s="8" t="s">
        <v>159</v>
      </c>
    </row>
    <row r="16" spans="2:10" s="24" customFormat="1" ht="20.100000000000001" customHeight="1" x14ac:dyDescent="0.3">
      <c r="B16" s="120"/>
      <c r="C16" s="25"/>
      <c r="D16" s="5" t="s">
        <v>163</v>
      </c>
      <c r="E16" s="103" t="s">
        <v>180</v>
      </c>
      <c r="F16" s="109" t="s">
        <v>1</v>
      </c>
      <c r="G16" s="22">
        <v>0</v>
      </c>
      <c r="H16" s="22">
        <v>0</v>
      </c>
      <c r="I16" s="22">
        <v>3</v>
      </c>
      <c r="J16" s="8" t="s">
        <v>160</v>
      </c>
    </row>
    <row r="17" spans="2:10" s="24" customFormat="1" ht="20.100000000000001" customHeight="1" x14ac:dyDescent="0.3">
      <c r="B17" s="106"/>
      <c r="C17" s="32"/>
      <c r="D17" s="5" t="s">
        <v>164</v>
      </c>
      <c r="E17" s="103" t="s">
        <v>180</v>
      </c>
      <c r="F17" s="109" t="s">
        <v>1</v>
      </c>
      <c r="G17" s="22">
        <v>0</v>
      </c>
      <c r="H17" s="22">
        <v>0</v>
      </c>
      <c r="I17" s="22">
        <v>0</v>
      </c>
      <c r="J17" s="8" t="s">
        <v>161</v>
      </c>
    </row>
    <row r="18" spans="2:10" s="24" customFormat="1" ht="20.100000000000001" customHeight="1" x14ac:dyDescent="0.3">
      <c r="B18" s="107"/>
      <c r="C18" s="40" t="s">
        <v>165</v>
      </c>
      <c r="D18" s="43"/>
      <c r="E18" s="103" t="s">
        <v>180</v>
      </c>
      <c r="F18" s="109" t="s">
        <v>1</v>
      </c>
      <c r="G18" s="22">
        <v>0</v>
      </c>
      <c r="H18" s="22">
        <v>0</v>
      </c>
      <c r="I18" s="22">
        <v>0</v>
      </c>
      <c r="J18" s="8"/>
    </row>
    <row r="19" spans="2:10" s="24" customFormat="1" ht="20.100000000000001" customHeight="1" x14ac:dyDescent="0.3">
      <c r="B19" s="131" t="s">
        <v>166</v>
      </c>
      <c r="C19" s="39" t="s">
        <v>167</v>
      </c>
      <c r="D19" s="43"/>
      <c r="E19" s="103" t="s">
        <v>180</v>
      </c>
      <c r="F19" s="109" t="s">
        <v>1</v>
      </c>
      <c r="G19" s="22">
        <v>0</v>
      </c>
      <c r="H19" s="22">
        <v>0</v>
      </c>
      <c r="I19" s="22">
        <v>0</v>
      </c>
      <c r="J19" s="8"/>
    </row>
    <row r="20" spans="2:10" ht="20.100000000000001" customHeight="1" x14ac:dyDescent="0.3">
      <c r="B20" s="200" t="s">
        <v>168</v>
      </c>
      <c r="C20" s="200"/>
      <c r="D20" s="200"/>
      <c r="E20" s="200"/>
      <c r="F20" s="200"/>
      <c r="G20" s="200"/>
      <c r="H20" s="200"/>
      <c r="I20" s="200"/>
      <c r="J20" s="200"/>
    </row>
    <row r="21" spans="2:10" s="24" customFormat="1" ht="20.100000000000001" customHeight="1" x14ac:dyDescent="0.3">
      <c r="B21" s="105" t="s">
        <v>170</v>
      </c>
      <c r="C21" s="39" t="s">
        <v>173</v>
      </c>
      <c r="D21" s="43"/>
      <c r="E21" s="138" t="s">
        <v>181</v>
      </c>
      <c r="F21" s="109" t="s">
        <v>1</v>
      </c>
      <c r="G21" s="124">
        <v>5</v>
      </c>
      <c r="H21" s="124">
        <v>7</v>
      </c>
      <c r="I21" s="124">
        <v>9</v>
      </c>
      <c r="J21" s="102"/>
    </row>
    <row r="22" spans="2:10" s="24" customFormat="1" ht="30" customHeight="1" x14ac:dyDescent="0.3">
      <c r="B22" s="120" t="s">
        <v>171</v>
      </c>
      <c r="C22" s="39" t="s">
        <v>172</v>
      </c>
      <c r="D22" s="43"/>
      <c r="E22" s="174" t="s">
        <v>290</v>
      </c>
      <c r="F22" s="109" t="s">
        <v>1</v>
      </c>
      <c r="G22" s="7">
        <v>37.6</v>
      </c>
      <c r="H22" s="7">
        <v>43.1</v>
      </c>
      <c r="I22" s="7">
        <v>50.8</v>
      </c>
      <c r="J22" s="128" t="s">
        <v>583</v>
      </c>
    </row>
    <row r="23" spans="2:10" s="24" customFormat="1" ht="52.5" customHeight="1" x14ac:dyDescent="0.3">
      <c r="B23" s="107"/>
      <c r="C23" s="39" t="s">
        <v>169</v>
      </c>
      <c r="D23" s="43"/>
      <c r="E23" s="214" t="s">
        <v>580</v>
      </c>
      <c r="F23" s="23" t="s">
        <v>1</v>
      </c>
      <c r="G23" s="23" t="s">
        <v>1</v>
      </c>
      <c r="H23" s="215" t="s">
        <v>581</v>
      </c>
      <c r="I23" s="215" t="s">
        <v>582</v>
      </c>
      <c r="J23" s="179" t="s">
        <v>584</v>
      </c>
    </row>
  </sheetData>
  <mergeCells count="11">
    <mergeCell ref="B7:J7"/>
    <mergeCell ref="B20:J20"/>
    <mergeCell ref="B2:D3"/>
    <mergeCell ref="E3:J4"/>
    <mergeCell ref="B5:D5"/>
    <mergeCell ref="E5:E6"/>
    <mergeCell ref="F5:F6"/>
    <mergeCell ref="G5:G6"/>
    <mergeCell ref="H5:H6"/>
    <mergeCell ref="I5:I6"/>
    <mergeCell ref="J5:J6"/>
  </mergeCells>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4</vt:i4>
      </vt:variant>
    </vt:vector>
  </HeadingPairs>
  <TitlesOfParts>
    <vt:vector size="4" baseType="lpstr">
      <vt:lpstr>Environmental</vt:lpstr>
      <vt:lpstr>Social</vt:lpstr>
      <vt:lpstr>Governance</vt:lpstr>
      <vt:lpstr>Biopharma metrics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Chul Shin</dc:creator>
  <cp:lastModifiedBy>sujeong hwang</cp:lastModifiedBy>
  <dcterms:created xsi:type="dcterms:W3CDTF">2024-05-03T01:48:44Z</dcterms:created>
  <dcterms:modified xsi:type="dcterms:W3CDTF">2025-07-04T04:05:04Z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SCPROP">
    <vt:lpwstr>NSCCustomProperty</vt:lpwstr>
  </property>
</Properties>
</file>